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бухг_01\Desktop\Экономист 2021\ПФХД\ПФХД\ФХД 2022\"/>
    </mc:Choice>
  </mc:AlternateContent>
  <bookViews>
    <workbookView xWindow="0" yWindow="0" windowWidth="23040" windowHeight="9036"/>
  </bookViews>
  <sheets>
    <sheet name="Раздел 1" sheetId="1" r:id="rId1"/>
    <sheet name="Раздел 2" sheetId="2" r:id="rId2"/>
  </sheets>
  <calcPr calcId="162913"/>
</workbook>
</file>

<file path=xl/calcChain.xml><?xml version="1.0" encoding="utf-8"?>
<calcChain xmlns="http://schemas.openxmlformats.org/spreadsheetml/2006/main">
  <c r="G15" i="1" l="1"/>
  <c r="F15" i="1"/>
  <c r="G66" i="1" l="1"/>
  <c r="F66" i="1"/>
  <c r="F61" i="1" s="1"/>
  <c r="F60" i="1" s="1"/>
  <c r="F98" i="1"/>
  <c r="G63" i="1"/>
  <c r="G61" i="1" s="1"/>
  <c r="G60" i="1" s="1"/>
  <c r="F63" i="1"/>
  <c r="G98" i="1"/>
  <c r="E98" i="1"/>
  <c r="F120" i="1"/>
  <c r="E66" i="1"/>
  <c r="E63" i="1"/>
  <c r="E61" i="1" l="1"/>
  <c r="E60" i="1" s="1"/>
  <c r="E85" i="1"/>
  <c r="E15" i="1"/>
  <c r="G21" i="1" l="1"/>
  <c r="F21" i="1"/>
  <c r="E21" i="1" l="1"/>
  <c r="E33" i="1" l="1"/>
  <c r="F27" i="1"/>
  <c r="G27" i="1"/>
  <c r="E27" i="1"/>
  <c r="F39" i="2" l="1"/>
  <c r="F40" i="2" s="1"/>
  <c r="F29" i="2"/>
  <c r="F44" i="2"/>
  <c r="H44" i="2" l="1"/>
  <c r="G44" i="2"/>
  <c r="H42" i="2"/>
  <c r="G40" i="2"/>
  <c r="H39" i="2"/>
  <c r="H43" i="2" s="1"/>
  <c r="G39" i="2"/>
  <c r="G42" i="2" s="1"/>
  <c r="H34" i="2"/>
  <c r="G34" i="2"/>
  <c r="F34" i="2"/>
  <c r="H29" i="2"/>
  <c r="G29" i="2"/>
  <c r="H26" i="2"/>
  <c r="G26" i="2"/>
  <c r="F26" i="2"/>
  <c r="H21" i="2"/>
  <c r="G21" i="2"/>
  <c r="F21" i="2"/>
  <c r="H16" i="2"/>
  <c r="H15" i="2" s="1"/>
  <c r="G16" i="2"/>
  <c r="F16" i="2"/>
  <c r="H10" i="2"/>
  <c r="G10" i="2"/>
  <c r="F10" i="2"/>
  <c r="F15" i="2" l="1"/>
  <c r="G15" i="2"/>
  <c r="F183" i="1"/>
  <c r="G183" i="1"/>
  <c r="F178" i="1"/>
  <c r="G178" i="1"/>
  <c r="E178" i="1"/>
  <c r="F174" i="1"/>
  <c r="G174" i="1"/>
  <c r="F170" i="1"/>
  <c r="G170" i="1"/>
  <c r="F166" i="1"/>
  <c r="G166" i="1"/>
  <c r="F191" i="1"/>
  <c r="G191" i="1"/>
  <c r="F161" i="1"/>
  <c r="G161" i="1"/>
  <c r="F156" i="1"/>
  <c r="G156" i="1"/>
  <c r="F150" i="1"/>
  <c r="G150" i="1"/>
  <c r="F85" i="1"/>
  <c r="F84" i="1" s="1"/>
  <c r="G85" i="1"/>
  <c r="G84" i="1" s="1"/>
  <c r="F71" i="1"/>
  <c r="G71" i="1"/>
  <c r="F67" i="1"/>
  <c r="G67" i="1"/>
  <c r="F55" i="1"/>
  <c r="G55" i="1"/>
  <c r="F49" i="1"/>
  <c r="G49" i="1"/>
  <c r="G47" i="1" s="1"/>
  <c r="F47" i="1"/>
  <c r="E120" i="1"/>
  <c r="F149" i="1" l="1"/>
  <c r="G149" i="1"/>
  <c r="F133" i="1"/>
  <c r="G133" i="1"/>
  <c r="E133" i="1"/>
  <c r="F124" i="1"/>
  <c r="F119" i="1" s="1"/>
  <c r="G124" i="1"/>
  <c r="G119" i="1" s="1"/>
  <c r="E124" i="1"/>
  <c r="E119" i="1" s="1"/>
  <c r="E174" i="1"/>
  <c r="E49" i="1"/>
  <c r="E183" i="1"/>
  <c r="E170" i="1"/>
  <c r="E166" i="1"/>
  <c r="E191" i="1"/>
  <c r="E161" i="1"/>
  <c r="E156" i="1"/>
  <c r="E150" i="1"/>
  <c r="E149" i="1" l="1"/>
  <c r="E18" i="1"/>
  <c r="E113" i="1" l="1"/>
  <c r="E55" i="1"/>
  <c r="E47" i="1" s="1"/>
  <c r="F129" i="1" l="1"/>
  <c r="F128" i="1" s="1"/>
  <c r="G129" i="1"/>
  <c r="G128" i="1" s="1"/>
  <c r="E129" i="1"/>
  <c r="E104" i="1" s="1"/>
  <c r="E105" i="1" s="1"/>
  <c r="G120" i="1"/>
  <c r="E84" i="1"/>
  <c r="E71" i="1"/>
  <c r="E67" i="1"/>
  <c r="E6" i="1"/>
  <c r="F196" i="1"/>
  <c r="F142" i="1" s="1"/>
  <c r="G196" i="1"/>
  <c r="G142" i="1" s="1"/>
  <c r="E196" i="1"/>
  <c r="E142" i="1" s="1"/>
  <c r="F138" i="1"/>
  <c r="G138" i="1"/>
  <c r="E138" i="1"/>
  <c r="F113" i="1"/>
  <c r="G113" i="1"/>
  <c r="F81" i="1"/>
  <c r="G81" i="1"/>
  <c r="E81" i="1"/>
  <c r="F75" i="1"/>
  <c r="G75" i="1"/>
  <c r="E75" i="1"/>
  <c r="F38" i="1"/>
  <c r="G38" i="1"/>
  <c r="E38" i="1"/>
  <c r="F25" i="1"/>
  <c r="G25" i="1"/>
  <c r="E25" i="1"/>
  <c r="F33" i="1"/>
  <c r="G33" i="1"/>
  <c r="F18" i="1"/>
  <c r="G18" i="1"/>
  <c r="G91" i="1"/>
  <c r="F91" i="1"/>
  <c r="E91" i="1"/>
  <c r="E45" i="1" l="1"/>
  <c r="G14" i="1"/>
  <c r="E14" i="1"/>
  <c r="G104" i="1"/>
  <c r="G105" i="1" s="1"/>
  <c r="F14" i="1"/>
  <c r="F45" i="1"/>
  <c r="F6" i="2"/>
  <c r="G6" i="2"/>
  <c r="G45" i="1"/>
  <c r="H6" i="2"/>
  <c r="F104" i="1"/>
  <c r="F105" i="1" s="1"/>
  <c r="E128" i="1"/>
  <c r="E112" i="1" s="1"/>
  <c r="F112" i="1"/>
  <c r="G112" i="1"/>
  <c r="E44" i="1" l="1"/>
  <c r="E10" i="1" s="1"/>
  <c r="F6" i="1" s="1"/>
  <c r="F44" i="1"/>
  <c r="G44" i="1"/>
  <c r="F10" i="1" l="1"/>
  <c r="G6" i="1" s="1"/>
  <c r="G10" i="1" s="1"/>
</calcChain>
</file>

<file path=xl/sharedStrings.xml><?xml version="1.0" encoding="utf-8"?>
<sst xmlns="http://schemas.openxmlformats.org/spreadsheetml/2006/main" count="336" uniqueCount="159">
  <si>
    <t>Наименование показателя</t>
  </si>
  <si>
    <t>Код строки</t>
  </si>
  <si>
    <t>Код по бюджетной классификации Российской Федерации &lt;3&gt;</t>
  </si>
  <si>
    <t>Аналитический код &lt;4&gt;</t>
  </si>
  <si>
    <t>Объем финансового обеспечения, руб.</t>
  </si>
  <si>
    <t>(с точностью до двух знаков после запятой - 0,00)</t>
  </si>
  <si>
    <t>Остаток средств на начало текущего финансового года &lt;5&gt;</t>
  </si>
  <si>
    <t>x</t>
  </si>
  <si>
    <t>из них</t>
  </si>
  <si>
    <t>государственное задание</t>
  </si>
  <si>
    <t>внебюджетные средства</t>
  </si>
  <si>
    <t>Остаток средств на конец текущего финансового года &lt;5&gt;</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</si>
  <si>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</si>
  <si>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</si>
  <si>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</si>
  <si>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</si>
  <si>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областного (местного) бюджета (далее – государственное (муниципальное) задание)</t>
  </si>
  <si>
    <t>из них:</t>
  </si>
  <si>
    <t>доходы от штрафов, пеней, иных сумм принудительного изъятия, всего</t>
  </si>
  <si>
    <t>безвозмездные денежные поступления, всего</t>
  </si>
  <si>
    <t>пожертвования</t>
  </si>
  <si>
    <t>прочие доходы, всего</t>
  </si>
  <si>
    <t>целевые субсидии</t>
  </si>
  <si>
    <t>доходы от операций с активами, всего</t>
  </si>
  <si>
    <t>прочие поступления, всего &lt;6&gt;</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</si>
  <si>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</si>
  <si>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</si>
  <si>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</si>
  <si>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</si>
  <si>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заработная плата</t>
  </si>
  <si>
    <t xml:space="preserve">целевые субсидии        </t>
  </si>
  <si>
    <t>социальные пособия и компенсации персоналу в денежной форме</t>
  </si>
  <si>
    <t>прочие выплаты персоналу, в том числе компенсационного характера, всего</t>
  </si>
  <si>
    <t>прочие выплаты персоналу в денежной форме</t>
  </si>
  <si>
    <t>транспортные услуги</t>
  </si>
  <si>
    <t>прочие работы, услуги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</si>
  <si>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</si>
  <si>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</si>
  <si>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</si>
  <si>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</si>
  <si>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</si>
  <si>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</si>
  <si>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</si>
  <si>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</si>
  <si>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</si>
  <si>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</si>
  <si>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</si>
  <si>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</si>
  <si>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</si>
  <si>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</si>
  <si>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</si>
  <si>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</si>
  <si>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r>
      <t xml:space="preserve">из них:
</t>
    </r>
    <r>
      <rPr>
        <i/>
        <sz val="10"/>
        <color rgb="FFFF0000"/>
        <rFont val="Arial"/>
        <family val="2"/>
        <charset val="204"/>
      </rPr>
      <t>государственное задание</t>
    </r>
  </si>
  <si>
    <t>уплата штрафов (в том числе административных), пеней, иных платежей</t>
  </si>
  <si>
    <t>безвозмездные перечисления организациям и физическим лицам, всего</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</si>
  <si>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</si>
  <si>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</si>
  <si>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</si>
  <si>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</si>
  <si>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</si>
  <si>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</si>
  <si>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</si>
  <si>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услуги связи</t>
  </si>
  <si>
    <t>коммунальные услуги</t>
  </si>
  <si>
    <t>страхование</t>
  </si>
  <si>
    <t>увеличение стоимости основных средств</t>
  </si>
  <si>
    <t>увеличение стоимости материальных запасов</t>
  </si>
  <si>
    <t>увеличение стоимости прочих материальных запасов однократного применения</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</si>
  <si>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</si>
  <si>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</si>
  <si>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</si>
  <si>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Выплаты, уменьшающие доход, всего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</si>
  <si>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</si>
  <si>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</si>
  <si>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</si>
  <si>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</si>
  <si>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Справочная информация:</t>
  </si>
  <si>
    <t>Объем публичных обязательств</t>
  </si>
  <si>
    <t xml:space="preserve">из них:
</t>
  </si>
  <si>
    <t>из них:
государственное задание</t>
  </si>
  <si>
    <t xml:space="preserve">            налог на прибыль &lt;8&gt;</t>
  </si>
  <si>
    <t xml:space="preserve">             налог на добавленную стоимость &lt;8&gt;</t>
  </si>
  <si>
    <t>N п/п</t>
  </si>
  <si>
    <t>Коды строк</t>
  </si>
  <si>
    <t>Год начала закупки</t>
  </si>
  <si>
    <t>Сумма, руб.</t>
  </si>
  <si>
    <t>Выплаты на закупку товаров, работ, услуг, всего &lt;11&gt;</t>
  </si>
  <si>
    <t>1.1.</t>
  </si>
  <si>
    <t>1.2.</t>
  </si>
  <si>
    <t>1.3.</t>
  </si>
  <si>
    <t>1.4.</t>
  </si>
  <si>
    <t>1.4.1.</t>
  </si>
  <si>
    <t>за счет субсидий, предоставляемых на финансовое обеспечение выполнения государственного (муниципального) задания</t>
  </si>
  <si>
    <t>1.4.1.1.</t>
  </si>
  <si>
    <t xml:space="preserve">                   в соответствии с Федеральным законом № 44-ФЗ</t>
  </si>
  <si>
    <t>1.4.1.2.</t>
  </si>
  <si>
    <t>1.4.2.</t>
  </si>
  <si>
    <t xml:space="preserve">                        за счет субсидий, предоставляемых в соответствии с абзацем    
                       вторым пункта 1 статьи 78.1 Бюджетного кодекса Российской 
                       Федерации</t>
  </si>
  <si>
    <t>1.4.2.1</t>
  </si>
  <si>
    <t>1.4.2.2.</t>
  </si>
  <si>
    <t>1.4.3.</t>
  </si>
  <si>
    <t xml:space="preserve">                              за счет субсидий, предоставляемых на осуществление 
                               капитальных вложений &lt;15&gt;</t>
  </si>
  <si>
    <t>1.4.4.</t>
  </si>
  <si>
    <t>1.4.4.1.</t>
  </si>
  <si>
    <t>1.4.4.2.</t>
  </si>
  <si>
    <t>1.4.5.</t>
  </si>
  <si>
    <t>за счет прочих источников финансового обеспечения</t>
  </si>
  <si>
    <t>1.4.5.1.</t>
  </si>
  <si>
    <t>1.4.5.2.</t>
  </si>
  <si>
    <t xml:space="preserve">                   в соответствии с Федеральным законом № 223-ФЗ</t>
  </si>
  <si>
    <t>2.</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</si>
  <si>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</si>
  <si>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</si>
  <si>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</si>
  <si>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                                   Раздел 2. Сведения по выплатам на закупки товаров, работ, услуг </t>
  </si>
  <si>
    <t>доходы от оказания платных услуг (работ) на платной основе и иной приносящей доход деятельности, всего</t>
  </si>
  <si>
    <t>0,00,</t>
  </si>
  <si>
    <t>доходы от оказания платных услуг(работ),компенсаций затрат</t>
  </si>
  <si>
    <t>транспортный налог</t>
  </si>
  <si>
    <t>госпошлины</t>
  </si>
  <si>
    <t>негативное воздействие на окружающ.среду</t>
  </si>
  <si>
    <t>штрафы о налогах</t>
  </si>
  <si>
    <t>штрафы о закупках</t>
  </si>
  <si>
    <t xml:space="preserve">              за счет средств от оказания услуг (выполнения работ) на платной основе и от иной приносящей доход деятельности (внебюджетные средства)</t>
  </si>
  <si>
    <t>из них: стипендия                                                                       государственное задание</t>
  </si>
  <si>
    <t xml:space="preserve">субсидии на осуществление капитальных вложений </t>
  </si>
  <si>
    <t xml:space="preserve">         гранты</t>
  </si>
  <si>
    <t>на 2021 г. текущий финансовый год</t>
  </si>
  <si>
    <t>на 2022 г. первый год планового периода</t>
  </si>
  <si>
    <t>на 2023 г. второй год планового периода</t>
  </si>
  <si>
    <t>налог на прибыль</t>
  </si>
  <si>
    <t>работы,услуги по содержанию имущества</t>
  </si>
  <si>
    <t>Код по бюджетной классификации Российской Федерации &lt;10.1&gt;</t>
  </si>
  <si>
    <t>на 2020 г. (текущий финансовый год)</t>
  </si>
  <si>
    <t>на 2021 г. (первый год планового периода)</t>
  </si>
  <si>
    <t>на 2022 г. (второй год планового периода)</t>
  </si>
  <si>
    <t>х</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</si>
  <si>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</si>
  <si>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</si>
  <si>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</si>
  <si>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1.3.1.</t>
  </si>
  <si>
    <t xml:space="preserve">               из них &lt;10.1&gt;:</t>
  </si>
  <si>
    <t>26310.1</t>
  </si>
  <si>
    <t>1.3.2.</t>
  </si>
  <si>
    <t>в соответствии с Федеральным законом N 223-ФЗ &lt;14&gt;</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</si>
  <si>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</si>
  <si>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26421.1</t>
  </si>
  <si>
    <t>26430.1</t>
  </si>
  <si>
    <t>26441.1</t>
  </si>
  <si>
    <t>26451.1</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</si>
  <si>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</si>
  <si>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r>
      <t>Руководитель учреждения
(уполномоченное лицо учреждения)______</t>
    </r>
    <r>
      <rPr>
        <u/>
        <sz val="11"/>
        <color theme="1"/>
        <rFont val="Calibri"/>
        <family val="2"/>
        <charset val="204"/>
        <scheme val="minor"/>
      </rPr>
      <t>Директор</t>
    </r>
    <r>
      <rPr>
        <sz val="11"/>
        <color theme="1"/>
        <rFont val="Calibri"/>
        <family val="2"/>
        <charset val="204"/>
        <scheme val="minor"/>
      </rPr>
      <t>_____                    ____________                                    _</t>
    </r>
    <r>
      <rPr>
        <u/>
        <sz val="11"/>
        <color theme="1"/>
        <rFont val="Calibri"/>
        <family val="2"/>
        <charset val="204"/>
        <scheme val="minor"/>
      </rPr>
      <t>С.М.Маломоркин</t>
    </r>
    <r>
      <rPr>
        <sz val="11"/>
        <color theme="1"/>
        <rFont val="Calibri"/>
        <family val="2"/>
        <charset val="204"/>
        <scheme val="minor"/>
      </rPr>
      <t>_</t>
    </r>
    <r>
      <rPr>
        <u/>
        <sz val="11"/>
        <color theme="1"/>
        <rFont val="Calibri"/>
        <family val="2"/>
        <charset val="204"/>
        <scheme val="minor"/>
      </rPr>
      <t xml:space="preserve"> </t>
    </r>
    <r>
      <rPr>
        <sz val="11"/>
        <color theme="1"/>
        <rFont val="Calibri"/>
        <family val="2"/>
        <charset val="204"/>
        <scheme val="minor"/>
      </rPr>
      <t xml:space="preserve">
                                                                                           </t>
    </r>
    <r>
      <rPr>
        <sz val="8"/>
        <color theme="1"/>
        <rFont val="Calibri"/>
        <family val="2"/>
        <charset val="204"/>
        <scheme val="minor"/>
      </rPr>
      <t xml:space="preserve">  (должность)                                                          (подпись)                                                                    (расшифровка  подписи)
  </t>
    </r>
    <r>
      <rPr>
        <sz val="11"/>
        <color theme="1"/>
        <rFont val="Calibri"/>
        <family val="2"/>
        <charset val="204"/>
        <scheme val="minor"/>
      </rPr>
      <t>Исполнитель  ___</t>
    </r>
    <r>
      <rPr>
        <u/>
        <sz val="11"/>
        <color theme="1"/>
        <rFont val="Calibri"/>
        <family val="2"/>
        <charset val="204"/>
        <scheme val="minor"/>
      </rPr>
      <t xml:space="preserve">Экономист   </t>
    </r>
    <r>
      <rPr>
        <sz val="11"/>
        <color theme="1"/>
        <rFont val="Calibri"/>
        <family val="2"/>
        <charset val="204"/>
        <scheme val="minor"/>
      </rPr>
      <t>________ _</t>
    </r>
    <r>
      <rPr>
        <u/>
        <sz val="11"/>
        <color theme="1"/>
        <rFont val="Calibri"/>
        <family val="2"/>
        <charset val="204"/>
        <scheme val="minor"/>
      </rPr>
      <t xml:space="preserve">       А.В.Полло</t>
    </r>
    <r>
      <rPr>
        <sz val="11"/>
        <color theme="1"/>
        <rFont val="Calibri"/>
        <family val="2"/>
        <charset val="204"/>
        <scheme val="minor"/>
      </rPr>
      <t xml:space="preserve">_______                </t>
    </r>
    <r>
      <rPr>
        <u/>
        <sz val="11"/>
        <color theme="1"/>
        <rFont val="Calibri"/>
        <family val="2"/>
        <charset val="204"/>
        <scheme val="minor"/>
      </rPr>
      <t xml:space="preserve">                                 </t>
    </r>
    <r>
      <rPr>
        <sz val="11"/>
        <color theme="1"/>
        <rFont val="Calibri"/>
        <family val="2"/>
        <charset val="204"/>
        <scheme val="minor"/>
      </rPr>
      <t xml:space="preserve">                             </t>
    </r>
    <r>
      <rPr>
        <u/>
        <sz val="11"/>
        <color theme="1"/>
        <rFont val="Calibri"/>
        <family val="2"/>
        <charset val="204"/>
        <scheme val="minor"/>
      </rPr>
      <t xml:space="preserve"> </t>
    </r>
    <r>
      <rPr>
        <sz val="11"/>
        <color theme="1"/>
        <rFont val="Calibri"/>
        <family val="2"/>
        <charset val="204"/>
        <scheme val="minor"/>
      </rPr>
      <t>__</t>
    </r>
    <r>
      <rPr>
        <u/>
        <sz val="11"/>
        <color theme="1"/>
        <rFont val="Calibri"/>
        <family val="2"/>
        <charset val="204"/>
        <scheme val="minor"/>
      </rPr>
      <t>8(81153)3-93-12</t>
    </r>
    <r>
      <rPr>
        <sz val="11"/>
        <color theme="1"/>
        <rFont val="Calibri"/>
        <family val="2"/>
        <charset val="204"/>
        <scheme val="minor"/>
      </rPr>
      <t xml:space="preserve">_
                                         </t>
    </r>
    <r>
      <rPr>
        <sz val="10"/>
        <color theme="1"/>
        <rFont val="Calibri"/>
        <family val="2"/>
        <charset val="204"/>
        <scheme val="minor"/>
      </rPr>
      <t xml:space="preserve"> (должность)                      (фамилия, инициалы)                         </t>
    </r>
    <r>
      <rPr>
        <sz val="8"/>
        <color theme="1"/>
        <rFont val="Calibri"/>
        <family val="2"/>
        <charset val="204"/>
        <scheme val="minor"/>
      </rPr>
      <t>(подпись)</t>
    </r>
    <r>
      <rPr>
        <sz val="10"/>
        <color theme="1"/>
        <rFont val="Calibri"/>
        <family val="2"/>
        <charset val="204"/>
        <scheme val="minor"/>
      </rPr>
      <t xml:space="preserve">                                             (телефон)</t>
    </r>
    <r>
      <rPr>
        <sz val="11"/>
        <color theme="1"/>
        <rFont val="Calibri"/>
        <family val="2"/>
        <charset val="204"/>
        <scheme val="minor"/>
      </rPr>
      <t xml:space="preserve">
    "31"декабря  20</t>
    </r>
    <r>
      <rPr>
        <u/>
        <sz val="11"/>
        <color theme="1"/>
        <rFont val="Calibri"/>
        <family val="2"/>
        <charset val="204"/>
        <scheme val="minor"/>
      </rPr>
      <t>21</t>
    </r>
    <r>
      <rPr>
        <sz val="11"/>
        <color theme="1"/>
        <rFont val="Calibri"/>
        <family val="2"/>
        <charset val="204"/>
        <scheme val="minor"/>
      </rPr>
      <t xml:space="preserve"> г.</t>
    </r>
  </si>
  <si>
    <r>
      <t xml:space="preserve">&lt;10&gt; В Разделе 2 "Сведения по выплатам на закупку товаров, работ, услуг" Плана детализируются показатели выплат по расходам на закупку товаров, работ, услуг, </t>
    </r>
    <r>
      <rPr>
        <sz val="11"/>
        <color rgb="FFFF0000"/>
        <rFont val="Calibri"/>
        <family val="2"/>
        <charset val="204"/>
        <scheme val="minor"/>
      </rPr>
      <t>отраженные по соответствующим строкам</t>
    </r>
    <r>
      <rPr>
        <sz val="11"/>
        <color theme="1"/>
        <rFont val="Calibri"/>
        <family val="2"/>
        <charset val="204"/>
        <scheme val="minor"/>
      </rPr>
      <t xml:space="preserve"> Раздела 1 "Поступления и выплаты" Плана.
</t>
    </r>
    <r>
      <rPr>
        <sz val="11"/>
        <color rgb="FFFF0000"/>
        <rFont val="Calibri"/>
        <family val="2"/>
        <charset val="204"/>
        <scheme val="minor"/>
      </rPr>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r>
      <rPr>
        <sz val="11"/>
        <color theme="1"/>
        <rFont val="Calibri"/>
        <family val="2"/>
        <charset val="204"/>
        <scheme val="minor"/>
      </rPr>
      <t xml:space="preserve">
&lt;11&gt;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
&lt;12&gt;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&lt;13&gt; Указывается сумма закупок товаров, работ, услуг, осуществляемых в соответствии с Федеральным законом N 44-ФЗ и Федеральным законом N 223-ФЗ.
&lt;14&gt; Государственным (муниципальным) бюджетным учреждением показатель не формируется.
&lt;15&gt; Указывается сумма закупок товаров, работ, услуг, осуществляемых в соответствии с Федеральным законом N 44-ФЗ.
&lt;16&gt;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
</t>
    </r>
  </si>
  <si>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</si>
  <si>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</si>
  <si>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в том числе: доходы от сдачи имущства в аренду</t>
  </si>
  <si>
    <t>"11"  ноября  2021г</t>
  </si>
  <si>
    <r>
      <t xml:space="preserve">Раздел 1. Поступления и выплаты.                                                            </t>
    </r>
    <r>
      <rPr>
        <sz val="11"/>
        <color theme="1"/>
        <rFont val="Times New Roman"/>
        <family val="1"/>
        <charset val="204"/>
      </rPr>
      <t>"_01_" __января_2022г.</t>
    </r>
  </si>
  <si>
    <t>доходы от стоимости материальных запасов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</si>
</sst>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04"/>
      <scheme val="minor"/>
    </font>
    <font>
      <sz val="10"/>
      <color theme="1"/>
      <name val="Arial"/>
      <family val="2"/>
      <charset val="204"/>
    </font>
    <font>
      <u/>
      <sz val="11"/>
      <color theme="10"/>
      <name val="Calibri"/>
      <family val="2"/>
      <charset val="204"/>
    </font>
    <font>
      <b/>
      <sz val="10"/>
      <color theme="1"/>
      <name val="Arial"/>
      <family val="2"/>
      <charset val="204"/>
    </font>
    <font>
      <i/>
      <sz val="10"/>
      <color theme="1"/>
      <name val="Arial"/>
      <family val="2"/>
      <charset val="204"/>
    </font>
    <font>
      <b/>
      <sz val="11"/>
      <color theme="1"/>
      <name val="Arial"/>
      <family val="2"/>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0"/>
      <color rgb="FFFF0000"/>
      <name val="Arial"/>
      <family val="2"/>
      <charset val="204"/>
    </font>
    <font>
      <b/>
      <sz val="12"/>
      <name val="Times New Roman"/>
      <family val="1"/>
      <charset val="204"/>
    </font>
    <font>
      <b/>
      <sz val="10"/>
      <name val="Arial"/>
      <family val="2"/>
      <charset val="204"/>
    </font>
    <font>
      <b/>
      <sz val="11"/>
      <name val="Arial"/>
      <family val="2"/>
      <charset val="204"/>
    </font>
    <font>
      <i/>
      <sz val="10"/>
      <name val="Arial"/>
      <family val="2"/>
      <charset val="204"/>
    </font>
    <font>
      <sz val="12"/>
      <name val="Times New Roman"/>
      <family val="1"/>
      <charset val="204"/>
    </font>
    <font>
      <sz val="11"/>
      <color theme="1"/>
      <name val="Times New Roman"/>
      <family val="1"/>
      <charset val="204"/>
    </font>
    <font>
      <sz val="10"/>
      <name val="Arial"/>
      <family val="2"/>
      <charset val="204"/>
    </font>
    <font>
      <sz val="12"/>
      <color theme="1"/>
      <name val="Calibri"/>
      <family val="2"/>
      <charset val="204"/>
      <scheme val="minor"/>
    </font>
    <font>
      <sz val="14"/>
      <color theme="1"/>
      <name val="Calibri"/>
      <family val="2"/>
      <charset val="204"/>
      <scheme val="minor"/>
    </font>
    <font>
      <sz val="9"/>
      <color theme="1"/>
      <name val="Arial"/>
      <family val="2"/>
      <charset val="204"/>
    </font>
    <font>
      <sz val="8"/>
      <color theme="1"/>
      <name val="Arial"/>
      <family val="2"/>
      <charset val="204"/>
    </font>
    <font>
      <sz val="11"/>
      <name val="Arial"/>
      <family val="2"/>
      <charset val="204"/>
    </font>
    <font>
      <sz val="11"/>
      <color theme="1"/>
      <name val="Arial"/>
      <family val="2"/>
      <charset val="204"/>
    </font>
    <font>
      <sz val="10"/>
      <color theme="1"/>
      <name val="Calibri"/>
      <family val="2"/>
      <charset val="204"/>
      <scheme val="minor"/>
    </font>
    <font>
      <sz val="8"/>
      <color theme="1"/>
      <name val="Calibri"/>
      <family val="2"/>
      <charset val="204"/>
      <scheme val="minor"/>
    </font>
    <font>
      <b/>
      <i/>
      <sz val="10"/>
      <color theme="1"/>
      <name val="Arial"/>
      <family val="2"/>
      <charset val="204"/>
    </font>
    <font>
      <u/>
      <sz val="11"/>
      <color theme="1"/>
      <name val="Calibri"/>
      <family val="2"/>
      <charset val="204"/>
      <scheme val="minor"/>
    </font>
    <font>
      <i/>
      <sz val="10"/>
      <color rgb="FF7030A0"/>
      <name val="Arial"/>
      <family val="2"/>
      <charset val="204"/>
    </font>
    <font>
      <sz val="11"/>
      <color rgb="FFFF0000"/>
      <name val="Calibri"/>
      <family val="2"/>
      <charset val="204"/>
      <scheme val="minor"/>
    </font>
    <font>
      <sz val="8"/>
      <name val="Arial"/>
      <family val="2"/>
      <charset val="204"/>
    </font>
    <font>
      <sz val="11"/>
      <name val="Calibri"/>
      <family val="2"/>
      <charset val="204"/>
      <scheme val="minor"/>
    </font>
    <font>
      <sz val="11"/>
      <color rgb="FFFF0000"/>
      <name val="Arial"/>
      <family val="2"/>
      <charset val="204"/>
    </font>
    <font>
      <sz val="11"/>
      <color rgb="FF0000CC"/>
      <name val="Arial"/>
      <family val="2"/>
      <charset val="204"/>
    </font>
    <font>
      <sz val="11"/>
      <color rgb="FFC00000"/>
      <name val="Calibri"/>
      <family val="2"/>
      <charset val="204"/>
      <scheme val="minor"/>
    </font>
    <font>
      <sz val="10"/>
      <color rgb="FFC00000"/>
      <name val="Arial"/>
      <family val="2"/>
      <charset val="204"/>
    </font>
    <font>
      <i/>
      <sz val="10"/>
      <color rgb="FFC00000"/>
      <name val="Arial"/>
      <family val="2"/>
      <charset val="204"/>
    </font>
    <font>
      <i/>
      <sz val="12"/>
      <color rgb="FFC00000"/>
      <name val="Times New Roman"/>
      <family val="1"/>
      <charset val="204"/>
    </font>
  </fonts>
  <fills count="7">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CC"/>
        <bgColor indexed="64"/>
      </patternFill>
    </fill>
    <fill>
      <patternFill patternType="solid">
        <fgColor rgb="FFFFFFE7"/>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22">
    <xf numFmtId="0" fontId="0" fillId="0" borderId="0" xfId="0"/>
    <xf numFmtId="0" fontId="4" fillId="0" borderId="1" xfId="0" applyFont="1" applyBorder="1" applyAlignment="1">
      <alignment horizontal="left" vertical="top" wrapText="1" indent="9"/>
    </xf>
    <xf numFmtId="0" fontId="4" fillId="0" borderId="1" xfId="0" applyFont="1" applyBorder="1" applyAlignment="1">
      <alignment horizontal="center" wrapText="1"/>
    </xf>
    <xf numFmtId="4" fontId="8" fillId="0" borderId="1" xfId="0" applyNumberFormat="1" applyFont="1" applyBorder="1" applyAlignment="1">
      <alignment horizontal="right" wrapText="1"/>
    </xf>
    <xf numFmtId="0" fontId="1" fillId="0" borderId="1" xfId="0" applyFont="1" applyBorder="1" applyAlignment="1">
      <alignment horizontal="left" vertical="top" wrapText="1" indent="4"/>
    </xf>
    <xf numFmtId="0" fontId="1" fillId="0" borderId="1" xfId="0" applyFont="1" applyBorder="1" applyAlignment="1">
      <alignment horizontal="center" wrapText="1"/>
    </xf>
    <xf numFmtId="4" fontId="6" fillId="0" borderId="1" xfId="0" applyNumberFormat="1" applyFont="1" applyBorder="1" applyAlignment="1">
      <alignment horizontal="right" wrapText="1"/>
    </xf>
    <xf numFmtId="0" fontId="1" fillId="0" borderId="1" xfId="0" applyFont="1" applyBorder="1" applyAlignment="1">
      <alignment horizontal="left" vertical="top" wrapText="1" indent="6"/>
    </xf>
    <xf numFmtId="0" fontId="1" fillId="0" borderId="1" xfId="0" applyFont="1" applyBorder="1" applyAlignment="1">
      <alignment horizontal="center" vertical="top" wrapText="1"/>
    </xf>
    <xf numFmtId="4" fontId="6" fillId="0" borderId="1" xfId="0" applyNumberFormat="1" applyFont="1" applyBorder="1" applyAlignment="1">
      <alignment horizontal="right" vertical="top" wrapText="1"/>
    </xf>
    <xf numFmtId="0" fontId="4" fillId="0" borderId="2" xfId="0" applyFont="1" applyBorder="1" applyAlignment="1">
      <alignment horizontal="left" vertical="top" wrapText="1" indent="9"/>
    </xf>
    <xf numFmtId="0" fontId="1" fillId="0" borderId="2" xfId="0" applyFont="1" applyBorder="1" applyAlignment="1">
      <alignment horizontal="left" vertical="top" wrapText="1" indent="4"/>
    </xf>
    <xf numFmtId="0" fontId="1" fillId="0" borderId="3" xfId="0" applyFont="1" applyBorder="1" applyAlignment="1">
      <alignment horizontal="left" vertical="top" wrapText="1" indent="4"/>
    </xf>
    <xf numFmtId="0" fontId="1" fillId="0" borderId="4" xfId="0" applyFont="1" applyBorder="1" applyAlignment="1">
      <alignment horizontal="left" vertical="top" wrapText="1" indent="4"/>
    </xf>
    <xf numFmtId="0" fontId="3" fillId="0" borderId="1" xfId="0" applyFont="1" applyBorder="1" applyAlignment="1">
      <alignment horizontal="left" vertical="top" wrapText="1" indent="2"/>
    </xf>
    <xf numFmtId="0" fontId="3" fillId="0" borderId="1" xfId="0" applyFont="1" applyBorder="1" applyAlignment="1">
      <alignment horizontal="center" wrapText="1"/>
    </xf>
    <xf numFmtId="4" fontId="7" fillId="0" borderId="1" xfId="0" applyNumberFormat="1" applyFont="1" applyBorder="1" applyAlignment="1">
      <alignment horizontal="right" wrapText="1"/>
    </xf>
    <xf numFmtId="0" fontId="1" fillId="0" borderId="1" xfId="0" applyFont="1" applyBorder="1" applyAlignment="1">
      <alignment vertical="top" wrapText="1"/>
    </xf>
    <xf numFmtId="0" fontId="1" fillId="0" borderId="2" xfId="0" applyFont="1" applyBorder="1" applyAlignment="1">
      <alignment horizontal="left" vertical="top" wrapText="1" indent="6"/>
    </xf>
    <xf numFmtId="0" fontId="1" fillId="0" borderId="3" xfId="0" applyFont="1" applyBorder="1" applyAlignment="1">
      <alignment horizontal="left" vertical="top" wrapText="1" indent="6"/>
    </xf>
    <xf numFmtId="0" fontId="4" fillId="0" borderId="4" xfId="0" applyFont="1" applyBorder="1" applyAlignment="1">
      <alignment horizontal="left" vertical="top" wrapText="1" indent="9"/>
    </xf>
    <xf numFmtId="0" fontId="2" fillId="0" borderId="1" xfId="1" applyBorder="1" applyAlignment="1" applyProtection="1">
      <alignment vertical="top" wrapText="1"/>
    </xf>
    <xf numFmtId="0" fontId="2" fillId="0" borderId="1" xfId="1" applyBorder="1" applyAlignment="1" applyProtection="1">
      <alignment horizontal="left" vertical="top" wrapText="1" indent="4"/>
    </xf>
    <xf numFmtId="0" fontId="4" fillId="0" borderId="8"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5" fillId="2" borderId="1" xfId="0" applyFont="1" applyFill="1" applyBorder="1" applyAlignment="1">
      <alignment horizontal="center" wrapText="1"/>
    </xf>
    <xf numFmtId="4" fontId="10" fillId="2" borderId="1" xfId="0" applyNumberFormat="1" applyFont="1" applyFill="1" applyBorder="1" applyAlignment="1">
      <alignment horizontal="right" wrapText="1"/>
    </xf>
    <xf numFmtId="0" fontId="5" fillId="2" borderId="9" xfId="0" applyFont="1" applyFill="1" applyBorder="1" applyAlignment="1">
      <alignment vertical="top" wrapText="1"/>
    </xf>
    <xf numFmtId="0" fontId="1" fillId="0" borderId="1" xfId="0" applyFont="1" applyBorder="1" applyAlignment="1">
      <alignment horizontal="left" vertical="top" wrapText="1" indent="7"/>
    </xf>
    <xf numFmtId="4" fontId="12" fillId="2" borderId="1" xfId="0" applyNumberFormat="1" applyFont="1" applyFill="1" applyBorder="1" applyAlignment="1">
      <alignment horizontal="right" wrapText="1"/>
    </xf>
    <xf numFmtId="0" fontId="4" fillId="0" borderId="9" xfId="0" applyFont="1" applyBorder="1" applyAlignment="1">
      <alignment horizontal="left" vertical="top" wrapText="1" indent="9"/>
    </xf>
    <xf numFmtId="0" fontId="3" fillId="2" borderId="1" xfId="0" applyFont="1" applyFill="1" applyBorder="1" applyAlignment="1">
      <alignment horizontal="center" wrapText="1"/>
    </xf>
    <xf numFmtId="4" fontId="11" fillId="2" borderId="1" xfId="0" applyNumberFormat="1" applyFont="1" applyFill="1" applyBorder="1" applyAlignment="1">
      <alignment horizontal="right" wrapText="1"/>
    </xf>
    <xf numFmtId="4" fontId="13" fillId="0" borderId="1" xfId="0" applyNumberFormat="1" applyFont="1" applyBorder="1" applyAlignment="1">
      <alignment horizontal="right" wrapText="1"/>
    </xf>
    <xf numFmtId="0" fontId="4" fillId="0" borderId="14" xfId="0" applyFont="1" applyBorder="1" applyAlignment="1">
      <alignment horizontal="left" vertical="top" wrapText="1" indent="9"/>
    </xf>
    <xf numFmtId="0" fontId="1" fillId="0" borderId="14" xfId="0" applyFont="1" applyBorder="1" applyAlignment="1">
      <alignment horizontal="left" vertical="top" wrapText="1" indent="2"/>
    </xf>
    <xf numFmtId="0" fontId="3" fillId="0" borderId="14" xfId="0" applyFont="1" applyBorder="1" applyAlignment="1">
      <alignment horizontal="left" vertical="top" wrapText="1" indent="2"/>
    </xf>
    <xf numFmtId="0" fontId="1" fillId="0" borderId="14" xfId="0" applyFont="1" applyBorder="1" applyAlignment="1">
      <alignment horizontal="left" vertical="top" wrapText="1" indent="4"/>
    </xf>
    <xf numFmtId="0" fontId="1" fillId="0" borderId="14" xfId="0" applyFont="1" applyBorder="1" applyAlignment="1">
      <alignment horizontal="left" vertical="top" wrapText="1" indent="7"/>
    </xf>
    <xf numFmtId="0" fontId="1" fillId="0" borderId="14" xfId="0" applyFont="1" applyBorder="1" applyAlignment="1">
      <alignment horizontal="left" vertical="top" wrapText="1" indent="3"/>
    </xf>
    <xf numFmtId="0" fontId="0" fillId="0" borderId="1" xfId="0" applyBorder="1" applyAlignment="1">
      <alignment wrapText="1"/>
    </xf>
    <xf numFmtId="0" fontId="0" fillId="2" borderId="1" xfId="0" applyFill="1" applyBorder="1" applyAlignment="1">
      <alignment wrapText="1"/>
    </xf>
    <xf numFmtId="0" fontId="0" fillId="0" borderId="3" xfId="0" applyBorder="1" applyAlignment="1">
      <alignment wrapText="1"/>
    </xf>
    <xf numFmtId="0" fontId="18" fillId="0" borderId="13" xfId="0" applyFont="1" applyBorder="1" applyAlignment="1"/>
    <xf numFmtId="0" fontId="19" fillId="0" borderId="8" xfId="0" applyFont="1" applyBorder="1" applyAlignment="1">
      <alignment horizontal="center" vertical="top" wrapText="1"/>
    </xf>
    <xf numFmtId="0" fontId="19" fillId="0" borderId="1" xfId="0" applyFont="1" applyBorder="1" applyAlignment="1">
      <alignment horizontal="center" vertical="top" wrapText="1"/>
    </xf>
    <xf numFmtId="0" fontId="20" fillId="0" borderId="1" xfId="0" applyFont="1" applyBorder="1" applyAlignment="1">
      <alignment horizontal="center" vertical="top" wrapText="1"/>
    </xf>
    <xf numFmtId="0" fontId="20" fillId="0" borderId="8" xfId="0" applyFont="1" applyBorder="1" applyAlignment="1">
      <alignment horizontal="center" vertical="top" wrapText="1"/>
    </xf>
    <xf numFmtId="0" fontId="1" fillId="0" borderId="0" xfId="0" applyFont="1" applyBorder="1" applyAlignment="1">
      <alignment horizontal="left" vertical="top" wrapText="1" indent="4"/>
    </xf>
    <xf numFmtId="4" fontId="22" fillId="0" borderId="1" xfId="0" applyNumberFormat="1" applyFont="1" applyBorder="1" applyAlignment="1">
      <alignment horizontal="right" vertical="top" wrapText="1"/>
    </xf>
    <xf numFmtId="0" fontId="1" fillId="0" borderId="0" xfId="0" applyFont="1" applyBorder="1" applyAlignment="1">
      <alignment horizontal="justify" vertical="top" wrapText="1"/>
    </xf>
    <xf numFmtId="0" fontId="1" fillId="0" borderId="1" xfId="0" applyFont="1" applyBorder="1" applyAlignment="1">
      <alignment horizontal="justify" vertical="top" wrapText="1"/>
    </xf>
    <xf numFmtId="4" fontId="8" fillId="0" borderId="3" xfId="0" applyNumberFormat="1" applyFont="1" applyBorder="1" applyAlignment="1">
      <alignment horizontal="right" wrapText="1"/>
    </xf>
    <xf numFmtId="0" fontId="4" fillId="0" borderId="3" xfId="0" applyFont="1" applyBorder="1" applyAlignment="1">
      <alignment horizontal="center" wrapText="1"/>
    </xf>
    <xf numFmtId="4" fontId="8" fillId="0" borderId="1" xfId="0" applyNumberFormat="1" applyFont="1" applyBorder="1" applyAlignment="1">
      <alignment horizontal="right" wrapText="1"/>
    </xf>
    <xf numFmtId="0" fontId="4" fillId="0" borderId="1" xfId="0" applyFont="1" applyBorder="1" applyAlignment="1">
      <alignment horizontal="center" wrapText="1"/>
    </xf>
    <xf numFmtId="0" fontId="13" fillId="0" borderId="1" xfId="0" applyFont="1" applyBorder="1" applyAlignment="1">
      <alignment horizontal="center" wrapText="1"/>
    </xf>
    <xf numFmtId="0" fontId="4" fillId="0" borderId="1" xfId="0" applyFont="1" applyBorder="1" applyAlignment="1">
      <alignment horizontal="center" vertical="top" wrapText="1"/>
    </xf>
    <xf numFmtId="0" fontId="16" fillId="0" borderId="14" xfId="0" applyFont="1" applyBorder="1" applyAlignment="1">
      <alignment horizontal="right" vertical="top" wrapText="1"/>
    </xf>
    <xf numFmtId="0" fontId="16" fillId="0" borderId="1" xfId="0" applyFont="1" applyBorder="1" applyAlignment="1">
      <alignment horizontal="right" vertical="top" wrapText="1"/>
    </xf>
    <xf numFmtId="0" fontId="14" fillId="0" borderId="0" xfId="0" applyFont="1" applyAlignment="1">
      <alignment horizontal="right"/>
    </xf>
    <xf numFmtId="4" fontId="8" fillId="0" borderId="1" xfId="0" applyNumberFormat="1" applyFont="1" applyBorder="1" applyAlignment="1">
      <alignment horizontal="right" wrapText="1"/>
    </xf>
    <xf numFmtId="0" fontId="4" fillId="0" borderId="1" xfId="0" applyFont="1" applyBorder="1" applyAlignment="1">
      <alignment horizontal="left" vertical="top" wrapText="1" indent="9"/>
    </xf>
    <xf numFmtId="0" fontId="1"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 fillId="0" borderId="1" xfId="0" applyFont="1" applyBorder="1" applyAlignment="1">
      <alignment horizontal="center" wrapText="1"/>
    </xf>
    <xf numFmtId="0" fontId="1" fillId="0" borderId="1" xfId="0" applyFont="1" applyBorder="1" applyAlignment="1">
      <alignment wrapText="1"/>
    </xf>
    <xf numFmtId="4" fontId="6" fillId="0" borderId="1" xfId="0" applyNumberFormat="1" applyFont="1" applyBorder="1" applyAlignment="1">
      <alignment wrapText="1"/>
    </xf>
    <xf numFmtId="0" fontId="1" fillId="0" borderId="11" xfId="0" applyFont="1" applyBorder="1" applyAlignment="1">
      <alignment horizontal="left" vertical="top" wrapText="1"/>
    </xf>
    <xf numFmtId="0" fontId="4" fillId="0" borderId="3" xfId="0" applyFont="1" applyBorder="1" applyAlignment="1">
      <alignment horizontal="center" wrapText="1"/>
    </xf>
    <xf numFmtId="4" fontId="8" fillId="0" borderId="3" xfId="0" applyNumberFormat="1" applyFont="1" applyBorder="1" applyAlignment="1">
      <alignment horizontal="right" wrapText="1"/>
    </xf>
    <xf numFmtId="0" fontId="4" fillId="0" borderId="3" xfId="0" applyFont="1" applyBorder="1" applyAlignment="1">
      <alignment horizontal="left" vertical="top" wrapText="1" indent="9"/>
    </xf>
    <xf numFmtId="4" fontId="0" fillId="0" borderId="0" xfId="0" applyNumberFormat="1"/>
    <xf numFmtId="0" fontId="1" fillId="0" borderId="1" xfId="0" applyFont="1" applyBorder="1" applyAlignment="1">
      <alignment horizontal="center" vertical="top" wrapText="1"/>
    </xf>
    <xf numFmtId="0" fontId="9" fillId="0" borderId="3" xfId="0" applyFont="1" applyBorder="1" applyAlignment="1">
      <alignment horizontal="left" vertical="top" wrapText="1" indent="9"/>
    </xf>
    <xf numFmtId="0" fontId="27" fillId="0" borderId="1" xfId="0" applyFont="1" applyBorder="1" applyAlignment="1">
      <alignment horizontal="left" vertical="top" wrapText="1" indent="9"/>
    </xf>
    <xf numFmtId="0" fontId="9" fillId="0" borderId="14" xfId="0" applyFont="1" applyBorder="1" applyAlignment="1">
      <alignment horizontal="left" vertical="top" wrapText="1" indent="9"/>
    </xf>
    <xf numFmtId="0" fontId="27" fillId="0" borderId="14" xfId="0" applyFont="1" applyBorder="1" applyAlignment="1">
      <alignment horizontal="left" vertical="top" wrapText="1" indent="9"/>
    </xf>
    <xf numFmtId="0" fontId="27" fillId="0" borderId="14" xfId="0" applyFont="1" applyBorder="1" applyAlignment="1">
      <alignment horizontal="center" vertical="top" wrapText="1"/>
    </xf>
    <xf numFmtId="0" fontId="27" fillId="0" borderId="3" xfId="0" applyFont="1" applyBorder="1" applyAlignment="1">
      <alignment horizontal="left" vertical="top" wrapText="1" indent="9"/>
    </xf>
    <xf numFmtId="0" fontId="0" fillId="0" borderId="0" xfId="0" applyFill="1"/>
    <xf numFmtId="0" fontId="4" fillId="0" borderId="3" xfId="0" applyFont="1" applyBorder="1" applyAlignment="1">
      <alignment horizontal="center" wrapText="1"/>
    </xf>
    <xf numFmtId="4" fontId="8" fillId="0" borderId="1" xfId="0" applyNumberFormat="1" applyFont="1" applyBorder="1" applyAlignment="1">
      <alignment horizontal="right" wrapText="1"/>
    </xf>
    <xf numFmtId="0" fontId="4" fillId="0" borderId="1" xfId="0" applyFont="1" applyBorder="1" applyAlignment="1">
      <alignment horizontal="center" wrapText="1"/>
    </xf>
    <xf numFmtId="0" fontId="13" fillId="0" borderId="1" xfId="0" applyFont="1" applyBorder="1" applyAlignment="1">
      <alignment horizontal="center" wrapText="1"/>
    </xf>
    <xf numFmtId="0" fontId="4" fillId="0" borderId="1" xfId="0" applyFont="1" applyBorder="1" applyAlignment="1">
      <alignment horizontal="left" vertical="top" wrapText="1" indent="9"/>
    </xf>
    <xf numFmtId="0" fontId="16" fillId="0" borderId="9" xfId="0" applyFont="1" applyBorder="1" applyAlignment="1">
      <alignment horizontal="right" vertical="top" wrapText="1"/>
    </xf>
    <xf numFmtId="0" fontId="1" fillId="4" borderId="1" xfId="0" applyFont="1" applyFill="1" applyBorder="1" applyAlignment="1">
      <alignment horizontal="left" vertical="top" wrapText="1" indent="6"/>
    </xf>
    <xf numFmtId="0" fontId="1" fillId="4" borderId="1" xfId="0" applyFont="1" applyFill="1" applyBorder="1" applyAlignment="1">
      <alignment horizontal="center" vertical="top" wrapText="1"/>
    </xf>
    <xf numFmtId="4" fontId="6" fillId="4" borderId="1" xfId="0" applyNumberFormat="1" applyFont="1" applyFill="1" applyBorder="1" applyAlignment="1">
      <alignment horizontal="right" vertical="top" wrapText="1"/>
    </xf>
    <xf numFmtId="0" fontId="1" fillId="4" borderId="2" xfId="0" applyFont="1" applyFill="1" applyBorder="1" applyAlignment="1">
      <alignment horizontal="center" vertical="top" wrapText="1"/>
    </xf>
    <xf numFmtId="0" fontId="4" fillId="4" borderId="2" xfId="0" applyFont="1" applyFill="1" applyBorder="1" applyAlignment="1">
      <alignment horizontal="center" wrapText="1"/>
    </xf>
    <xf numFmtId="4" fontId="8" fillId="4" borderId="2" xfId="0" applyNumberFormat="1" applyFont="1" applyFill="1" applyBorder="1" applyAlignment="1">
      <alignment horizontal="right" wrapText="1"/>
    </xf>
    <xf numFmtId="0" fontId="3" fillId="4" borderId="1" xfId="0" applyFont="1" applyFill="1" applyBorder="1" applyAlignment="1">
      <alignment horizontal="left" vertical="top" wrapText="1" indent="2"/>
    </xf>
    <xf numFmtId="0" fontId="3" fillId="4" borderId="1" xfId="0" applyFont="1" applyFill="1" applyBorder="1" applyAlignment="1">
      <alignment horizontal="center" wrapText="1"/>
    </xf>
    <xf numFmtId="4" fontId="11" fillId="4" borderId="1" xfId="0" applyNumberFormat="1" applyFont="1" applyFill="1" applyBorder="1" applyAlignment="1">
      <alignment horizontal="right" wrapText="1"/>
    </xf>
    <xf numFmtId="0" fontId="16" fillId="4" borderId="1" xfId="0" applyFont="1" applyFill="1" applyBorder="1" applyAlignment="1">
      <alignment horizontal="left" vertical="top" wrapText="1" indent="4"/>
    </xf>
    <xf numFmtId="0" fontId="1" fillId="4" borderId="1" xfId="0" applyFont="1" applyFill="1" applyBorder="1" applyAlignment="1">
      <alignment horizontal="center" wrapText="1"/>
    </xf>
    <xf numFmtId="4" fontId="7" fillId="4" borderId="1" xfId="0" applyNumberFormat="1" applyFont="1" applyFill="1" applyBorder="1" applyAlignment="1">
      <alignment horizontal="right" wrapText="1"/>
    </xf>
    <xf numFmtId="4" fontId="10" fillId="4" borderId="1" xfId="0" applyNumberFormat="1" applyFont="1" applyFill="1" applyBorder="1" applyAlignment="1">
      <alignment horizontal="right" wrapText="1"/>
    </xf>
    <xf numFmtId="0" fontId="1" fillId="4" borderId="2" xfId="0" applyFont="1" applyFill="1" applyBorder="1" applyAlignment="1">
      <alignment horizontal="left" vertical="top" wrapText="1" indent="2"/>
    </xf>
    <xf numFmtId="0" fontId="3" fillId="4" borderId="3" xfId="0" applyFont="1" applyFill="1" applyBorder="1" applyAlignment="1">
      <alignment horizontal="left" vertical="top" wrapText="1" indent="2"/>
    </xf>
    <xf numFmtId="0" fontId="1" fillId="4" borderId="2" xfId="0" applyFont="1" applyFill="1" applyBorder="1" applyAlignment="1">
      <alignment horizontal="left" vertical="top" wrapText="1" indent="4"/>
    </xf>
    <xf numFmtId="0" fontId="1" fillId="4" borderId="3" xfId="0" applyFont="1" applyFill="1" applyBorder="1" applyAlignment="1">
      <alignment horizontal="left" vertical="top" wrapText="1" indent="4"/>
    </xf>
    <xf numFmtId="0" fontId="1" fillId="4" borderId="2" xfId="0" applyFont="1" applyFill="1" applyBorder="1" applyAlignment="1">
      <alignment horizontal="left" vertical="top" wrapText="1" indent="7"/>
    </xf>
    <xf numFmtId="0" fontId="6" fillId="4" borderId="3" xfId="0" applyFont="1" applyFill="1" applyBorder="1" applyAlignment="1">
      <alignment horizontal="left" vertical="top" wrapText="1" indent="7"/>
    </xf>
    <xf numFmtId="0" fontId="6" fillId="4" borderId="1" xfId="0" applyFont="1" applyFill="1" applyBorder="1" applyAlignment="1">
      <alignment horizontal="left" vertical="top" wrapText="1" indent="7"/>
    </xf>
    <xf numFmtId="0" fontId="16" fillId="4" borderId="1" xfId="0" applyFont="1" applyFill="1" applyBorder="1" applyAlignment="1">
      <alignment horizontal="center" wrapText="1"/>
    </xf>
    <xf numFmtId="0" fontId="1" fillId="4" borderId="8" xfId="0" applyFont="1" applyFill="1" applyBorder="1" applyAlignment="1">
      <alignment horizontal="center" wrapText="1"/>
    </xf>
    <xf numFmtId="4" fontId="6" fillId="4" borderId="1" xfId="0" applyNumberFormat="1" applyFont="1" applyFill="1" applyBorder="1" applyAlignment="1">
      <alignment horizontal="right" wrapText="1"/>
    </xf>
    <xf numFmtId="0" fontId="1" fillId="4" borderId="1" xfId="0" applyFont="1" applyFill="1" applyBorder="1" applyAlignment="1">
      <alignment horizontal="left" vertical="top" wrapText="1" indent="4"/>
    </xf>
    <xf numFmtId="4" fontId="14" fillId="4" borderId="1" xfId="0" applyNumberFormat="1" applyFont="1" applyFill="1" applyBorder="1" applyAlignment="1">
      <alignment horizontal="right" wrapText="1"/>
    </xf>
    <xf numFmtId="0" fontId="1" fillId="4" borderId="14" xfId="0" applyFont="1" applyFill="1" applyBorder="1" applyAlignment="1">
      <alignment horizontal="left" vertical="top" wrapText="1" indent="7"/>
    </xf>
    <xf numFmtId="0" fontId="6" fillId="4" borderId="14" xfId="0" applyFont="1" applyFill="1" applyBorder="1" applyAlignment="1">
      <alignment horizontal="left" vertical="top" wrapText="1" indent="7"/>
    </xf>
    <xf numFmtId="0" fontId="1" fillId="4" borderId="2" xfId="0" applyFont="1" applyFill="1" applyBorder="1" applyAlignment="1">
      <alignment horizontal="left" vertical="top" wrapText="1" indent="6"/>
    </xf>
    <xf numFmtId="0" fontId="1" fillId="4" borderId="3" xfId="0" applyFont="1" applyFill="1" applyBorder="1" applyAlignment="1">
      <alignment horizontal="left" vertical="top" wrapText="1" indent="6"/>
    </xf>
    <xf numFmtId="0" fontId="25" fillId="4" borderId="1" xfId="0" applyFont="1" applyFill="1" applyBorder="1" applyAlignment="1">
      <alignment horizontal="center" wrapText="1"/>
    </xf>
    <xf numFmtId="0" fontId="1" fillId="4" borderId="9" xfId="0" applyFont="1" applyFill="1" applyBorder="1" applyAlignment="1">
      <alignment horizontal="left" vertical="top" wrapText="1" indent="4"/>
    </xf>
    <xf numFmtId="0" fontId="16" fillId="4" borderId="9" xfId="0" applyFont="1" applyFill="1" applyBorder="1" applyAlignment="1">
      <alignment horizontal="left" vertical="top" wrapText="1" indent="4"/>
    </xf>
    <xf numFmtId="0" fontId="1" fillId="4" borderId="14" xfId="0" applyFont="1" applyFill="1" applyBorder="1" applyAlignment="1">
      <alignment horizontal="left" vertical="top" wrapText="1" indent="6"/>
    </xf>
    <xf numFmtId="4" fontId="1" fillId="4" borderId="1" xfId="0" applyNumberFormat="1" applyFont="1" applyFill="1" applyBorder="1" applyAlignment="1">
      <alignment horizontal="center" vertical="top" wrapText="1"/>
    </xf>
    <xf numFmtId="4" fontId="6" fillId="4" borderId="1" xfId="0" applyNumberFormat="1" applyFont="1" applyFill="1" applyBorder="1" applyAlignment="1">
      <alignment horizontal="right" wrapText="1"/>
    </xf>
    <xf numFmtId="0" fontId="1" fillId="0" borderId="1" xfId="0" applyFont="1" applyBorder="1" applyAlignment="1">
      <alignment horizontal="center"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4" fontId="22" fillId="0" borderId="1" xfId="0" applyNumberFormat="1" applyFont="1" applyBorder="1" applyAlignment="1">
      <alignment horizontal="right" wrapText="1"/>
    </xf>
    <xf numFmtId="4" fontId="21" fillId="0" borderId="1" xfId="0" applyNumberFormat="1" applyFont="1" applyBorder="1" applyAlignment="1">
      <alignment horizontal="right" wrapText="1"/>
    </xf>
    <xf numFmtId="4" fontId="21" fillId="0" borderId="8" xfId="0" applyNumberFormat="1" applyFont="1" applyBorder="1" applyAlignment="1">
      <alignment horizontal="right" wrapText="1"/>
    </xf>
    <xf numFmtId="0" fontId="29" fillId="0" borderId="1" xfId="0" applyFont="1" applyBorder="1" applyAlignment="1">
      <alignment horizontal="center" wrapText="1"/>
    </xf>
    <xf numFmtId="0" fontId="29" fillId="0" borderId="1" xfId="0" applyFont="1" applyBorder="1" applyAlignment="1">
      <alignment horizontal="center" vertical="top" wrapText="1"/>
    </xf>
    <xf numFmtId="0" fontId="29" fillId="0" borderId="8" xfId="0" applyFont="1" applyBorder="1" applyAlignment="1">
      <alignment horizontal="center" vertical="top" wrapText="1"/>
    </xf>
    <xf numFmtId="0" fontId="16" fillId="0" borderId="1" xfId="0" applyFont="1" applyBorder="1" applyAlignment="1">
      <alignment horizontal="center" wrapText="1"/>
    </xf>
    <xf numFmtId="0" fontId="30" fillId="0" borderId="1" xfId="0" applyFont="1" applyBorder="1"/>
    <xf numFmtId="0" fontId="11" fillId="0" borderId="1" xfId="0" applyFont="1" applyBorder="1" applyAlignment="1">
      <alignment horizontal="center" wrapText="1"/>
    </xf>
    <xf numFmtId="0" fontId="16" fillId="0" borderId="8" xfId="0" applyFont="1" applyBorder="1" applyAlignment="1">
      <alignment horizontal="center" wrapText="1"/>
    </xf>
    <xf numFmtId="4" fontId="21" fillId="5" borderId="8" xfId="0" applyNumberFormat="1" applyFont="1" applyFill="1" applyBorder="1" applyAlignment="1">
      <alignment horizontal="right" wrapText="1"/>
    </xf>
    <xf numFmtId="0" fontId="16" fillId="0" borderId="0" xfId="0" applyFont="1" applyBorder="1" applyAlignment="1">
      <alignment horizontal="left" vertical="top" wrapText="1" indent="2"/>
    </xf>
    <xf numFmtId="0" fontId="16" fillId="0" borderId="1" xfId="0" applyFont="1" applyBorder="1" applyAlignment="1">
      <alignment horizontal="left" vertical="top" wrapText="1" indent="2"/>
    </xf>
    <xf numFmtId="0" fontId="16" fillId="0" borderId="2" xfId="0" applyFont="1" applyBorder="1" applyAlignment="1">
      <alignment horizontal="left" vertical="top" wrapText="1" indent="2"/>
    </xf>
    <xf numFmtId="4" fontId="21" fillId="5" borderId="1" xfId="0" applyNumberFormat="1" applyFont="1" applyFill="1" applyBorder="1" applyAlignment="1">
      <alignment horizontal="right" wrapText="1"/>
    </xf>
    <xf numFmtId="0" fontId="16" fillId="0" borderId="2" xfId="0" applyFont="1" applyBorder="1" applyAlignment="1">
      <alignment horizontal="left" vertical="top" wrapText="1" indent="6"/>
    </xf>
    <xf numFmtId="0" fontId="30" fillId="0" borderId="3" xfId="0" applyFont="1" applyBorder="1"/>
    <xf numFmtId="0" fontId="16" fillId="0" borderId="9" xfId="0" applyFont="1" applyBorder="1" applyAlignment="1">
      <alignment horizontal="center" wrapText="1"/>
    </xf>
    <xf numFmtId="0" fontId="16" fillId="0" borderId="3"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indent="6"/>
    </xf>
    <xf numFmtId="0" fontId="16" fillId="0" borderId="3" xfId="0" applyFont="1" applyBorder="1" applyAlignment="1">
      <alignment horizontal="center" vertical="top" wrapText="1"/>
    </xf>
    <xf numFmtId="0" fontId="16" fillId="0" borderId="3" xfId="0" applyFont="1" applyBorder="1" applyAlignment="1">
      <alignment horizontal="left" vertical="top" wrapText="1" indent="2"/>
    </xf>
    <xf numFmtId="0" fontId="16" fillId="0" borderId="3" xfId="0" applyFont="1" applyBorder="1" applyAlignment="1">
      <alignment horizontal="center" wrapText="1"/>
    </xf>
    <xf numFmtId="0" fontId="16" fillId="0" borderId="2" xfId="0" applyFont="1" applyBorder="1" applyAlignment="1">
      <alignment horizontal="left" vertical="top" wrapText="1" indent="4"/>
    </xf>
    <xf numFmtId="0" fontId="16" fillId="0" borderId="4" xfId="0" applyFont="1" applyBorder="1" applyAlignment="1">
      <alignment horizontal="left" vertical="top" wrapText="1" indent="10"/>
    </xf>
    <xf numFmtId="0" fontId="16" fillId="0" borderId="3" xfId="0" applyFont="1" applyBorder="1" applyAlignment="1">
      <alignment horizontal="left" vertical="top" wrapText="1" indent="6"/>
    </xf>
    <xf numFmtId="0" fontId="16" fillId="0" borderId="2" xfId="0" applyFont="1" applyBorder="1" applyAlignment="1">
      <alignment horizontal="center" wrapText="1"/>
    </xf>
    <xf numFmtId="0" fontId="30" fillId="0" borderId="4" xfId="0" applyFont="1" applyBorder="1" applyAlignment="1">
      <alignment horizontal="left" wrapText="1"/>
    </xf>
    <xf numFmtId="0" fontId="30" fillId="0" borderId="3" xfId="0" applyFont="1" applyBorder="1" applyAlignment="1">
      <alignment wrapText="1"/>
    </xf>
    <xf numFmtId="4" fontId="31" fillId="0" borderId="1" xfId="0" applyNumberFormat="1" applyFont="1" applyBorder="1" applyAlignment="1">
      <alignment horizontal="right" wrapText="1"/>
    </xf>
    <xf numFmtId="0" fontId="16" fillId="0" borderId="2" xfId="0" applyFont="1" applyBorder="1" applyAlignment="1">
      <alignment horizontal="left" wrapText="1" indent="4"/>
    </xf>
    <xf numFmtId="0" fontId="16" fillId="0" borderId="0" xfId="0" applyFont="1" applyBorder="1" applyAlignment="1">
      <alignment horizontal="left" vertical="top" wrapText="1" indent="6"/>
    </xf>
    <xf numFmtId="0" fontId="16" fillId="0" borderId="1" xfId="0" applyFont="1" applyBorder="1" applyAlignment="1">
      <alignment vertical="top" wrapText="1"/>
    </xf>
    <xf numFmtId="0" fontId="16" fillId="0" borderId="1" xfId="0" applyFont="1" applyBorder="1" applyAlignment="1">
      <alignment horizontal="center" vertical="center" wrapText="1"/>
    </xf>
    <xf numFmtId="0" fontId="16" fillId="0" borderId="0" xfId="0" applyFont="1" applyBorder="1" applyAlignment="1">
      <alignment vertical="top" wrapText="1"/>
    </xf>
    <xf numFmtId="0" fontId="16" fillId="0" borderId="0" xfId="0" applyFont="1" applyBorder="1" applyAlignment="1">
      <alignment horizontal="left" vertical="top" wrapText="1" indent="4"/>
    </xf>
    <xf numFmtId="0" fontId="16" fillId="0" borderId="1" xfId="0" applyFont="1" applyBorder="1" applyAlignment="1">
      <alignment horizontal="left" vertical="top" wrapText="1" indent="4"/>
    </xf>
    <xf numFmtId="4" fontId="21" fillId="5" borderId="1" xfId="0" applyNumberFormat="1" applyFont="1" applyFill="1" applyBorder="1" applyAlignment="1">
      <alignment horizontal="right" vertical="top" wrapText="1"/>
    </xf>
    <xf numFmtId="4" fontId="32" fillId="0" borderId="1" xfId="0" applyNumberFormat="1" applyFont="1" applyBorder="1" applyAlignment="1">
      <alignment horizontal="right" vertical="top" wrapText="1"/>
    </xf>
    <xf numFmtId="0" fontId="30" fillId="0" borderId="1" xfId="0" applyFont="1" applyBorder="1" applyAlignment="1">
      <alignment wrapText="1"/>
    </xf>
    <xf numFmtId="4" fontId="22" fillId="5" borderId="1" xfId="0" applyNumberFormat="1" applyFont="1" applyFill="1" applyBorder="1" applyAlignment="1">
      <alignment horizontal="right" wrapText="1"/>
    </xf>
    <xf numFmtId="0" fontId="30" fillId="0" borderId="0" xfId="0" applyFont="1"/>
    <xf numFmtId="0" fontId="0" fillId="0" borderId="0" xfId="0" applyAlignment="1">
      <alignment horizontal="center"/>
    </xf>
    <xf numFmtId="0" fontId="33" fillId="0" borderId="0" xfId="0" applyFont="1"/>
    <xf numFmtId="0" fontId="34" fillId="4" borderId="1" xfId="0" applyFont="1" applyFill="1" applyBorder="1" applyAlignment="1">
      <alignment horizontal="center" vertical="top" wrapText="1"/>
    </xf>
    <xf numFmtId="0" fontId="35" fillId="4" borderId="2" xfId="0" applyFont="1" applyFill="1" applyBorder="1" applyAlignment="1">
      <alignment horizontal="center" wrapText="1"/>
    </xf>
    <xf numFmtId="4" fontId="11" fillId="2" borderId="1" xfId="0" applyNumberFormat="1" applyFont="1" applyFill="1" applyBorder="1" applyAlignment="1">
      <alignment horizontal="right" wrapText="1"/>
    </xf>
    <xf numFmtId="0" fontId="1" fillId="0" borderId="1" xfId="0" applyFont="1" applyBorder="1" applyAlignment="1">
      <alignment horizontal="center" wrapText="1"/>
    </xf>
    <xf numFmtId="4" fontId="10" fillId="2" borderId="1" xfId="0" applyNumberFormat="1" applyFont="1" applyFill="1" applyBorder="1" applyAlignment="1">
      <alignment horizontal="right" wrapText="1"/>
    </xf>
    <xf numFmtId="4" fontId="12" fillId="2" borderId="1" xfId="0" applyNumberFormat="1" applyFont="1" applyFill="1" applyBorder="1" applyAlignment="1">
      <alignment horizontal="right" wrapText="1"/>
    </xf>
    <xf numFmtId="0" fontId="0" fillId="0" borderId="0" xfId="0"/>
    <xf numFmtId="4" fontId="33" fillId="0" borderId="0" xfId="0" applyNumberFormat="1" applyFont="1"/>
    <xf numFmtId="0" fontId="0" fillId="0" borderId="0" xfId="0"/>
    <xf numFmtId="0" fontId="33" fillId="0" borderId="0" xfId="0" applyFont="1"/>
    <xf numFmtId="4" fontId="6" fillId="3" borderId="1" xfId="0" applyNumberFormat="1" applyFont="1" applyFill="1" applyBorder="1" applyAlignment="1">
      <alignment horizontal="right" wrapText="1"/>
    </xf>
    <xf numFmtId="0" fontId="13" fillId="0" borderId="1" xfId="0" applyFont="1" applyBorder="1" applyAlignment="1">
      <alignment horizontal="center" wrapText="1"/>
    </xf>
    <xf numFmtId="4" fontId="14" fillId="4" borderId="1" xfId="0" applyNumberFormat="1" applyFont="1" applyFill="1" applyBorder="1" applyAlignment="1">
      <alignment horizontal="right" wrapText="1"/>
    </xf>
    <xf numFmtId="0" fontId="16" fillId="0" borderId="1" xfId="0" applyFont="1" applyBorder="1" applyAlignment="1">
      <alignment horizontal="center" wrapText="1"/>
    </xf>
    <xf numFmtId="0" fontId="16" fillId="5" borderId="1" xfId="0" applyFont="1" applyFill="1" applyBorder="1" applyAlignment="1">
      <alignment horizontal="left" vertical="top" wrapText="1" indent="6"/>
    </xf>
    <xf numFmtId="0" fontId="16" fillId="4"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0" fontId="16" fillId="5" borderId="1" xfId="0" applyFont="1" applyFill="1" applyBorder="1" applyAlignment="1">
      <alignment horizontal="center" wrapText="1"/>
    </xf>
    <xf numFmtId="4" fontId="14" fillId="5" borderId="1" xfId="0" applyNumberFormat="1" applyFont="1" applyFill="1" applyBorder="1" applyAlignment="1">
      <alignment horizontal="right" vertical="top" wrapText="1"/>
    </xf>
    <xf numFmtId="0" fontId="1" fillId="0" borderId="1" xfId="0" applyFont="1" applyBorder="1" applyAlignment="1">
      <alignment horizontal="center" wrapText="1"/>
    </xf>
    <xf numFmtId="4" fontId="6" fillId="0" borderId="1" xfId="0" applyNumberFormat="1" applyFont="1" applyBorder="1" applyAlignment="1">
      <alignment horizontal="right" wrapText="1"/>
    </xf>
    <xf numFmtId="4" fontId="21" fillId="3" borderId="1" xfId="0" applyNumberFormat="1" applyFont="1" applyFill="1" applyBorder="1" applyAlignment="1">
      <alignment horizontal="right" vertical="top" wrapText="1"/>
    </xf>
    <xf numFmtId="4" fontId="13" fillId="3" borderId="1" xfId="0" applyNumberFormat="1" applyFont="1" applyFill="1" applyBorder="1" applyAlignment="1">
      <alignment horizontal="right" wrapText="1"/>
    </xf>
    <xf numFmtId="4" fontId="8" fillId="6" borderId="3" xfId="0" applyNumberFormat="1" applyFont="1" applyFill="1" applyBorder="1" applyAlignment="1">
      <alignment horizontal="right" wrapText="1"/>
    </xf>
    <xf numFmtId="4" fontId="1" fillId="3" borderId="1" xfId="0" applyNumberFormat="1" applyFont="1" applyFill="1" applyBorder="1" applyAlignment="1">
      <alignment horizontal="right" wrapText="1"/>
    </xf>
    <xf numFmtId="4" fontId="8" fillId="3" borderId="1" xfId="0" applyNumberFormat="1" applyFont="1" applyFill="1" applyBorder="1" applyAlignment="1">
      <alignment horizontal="right" wrapText="1"/>
    </xf>
    <xf numFmtId="4" fontId="8" fillId="3" borderId="3" xfId="0" applyNumberFormat="1" applyFont="1" applyFill="1" applyBorder="1" applyAlignment="1">
      <alignment horizontal="right"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4" fontId="13" fillId="0" borderId="3" xfId="0" applyNumberFormat="1" applyFont="1" applyBorder="1" applyAlignment="1">
      <alignment horizontal="right" wrapText="1"/>
    </xf>
    <xf numFmtId="4" fontId="13" fillId="0" borderId="1" xfId="0" applyNumberFormat="1" applyFont="1" applyBorder="1" applyAlignment="1">
      <alignment horizontal="right" wrapText="1"/>
    </xf>
    <xf numFmtId="0" fontId="1" fillId="0" borderId="1" xfId="0" applyFont="1" applyBorder="1" applyAlignment="1">
      <alignment horizontal="center" wrapText="1"/>
    </xf>
    <xf numFmtId="4" fontId="6" fillId="3" borderId="1" xfId="0" applyNumberFormat="1" applyFont="1" applyFill="1" applyBorder="1" applyAlignment="1">
      <alignment horizontal="right" vertical="top" wrapText="1"/>
    </xf>
    <xf numFmtId="0" fontId="1" fillId="0" borderId="0" xfId="0" applyFont="1" applyBorder="1" applyAlignment="1">
      <alignment horizontal="center" wrapText="1"/>
    </xf>
    <xf numFmtId="4" fontId="6" fillId="0" borderId="1" xfId="0" applyNumberFormat="1" applyFont="1" applyBorder="1" applyAlignment="1">
      <alignment horizontal="right"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4" fontId="6" fillId="0" borderId="2" xfId="0" applyNumberFormat="1" applyFont="1" applyBorder="1" applyAlignment="1">
      <alignment horizontal="right" wrapText="1"/>
    </xf>
    <xf numFmtId="4" fontId="6" fillId="0" borderId="3" xfId="0" applyNumberFormat="1" applyFont="1" applyBorder="1" applyAlignment="1">
      <alignment horizontal="right" wrapText="1"/>
    </xf>
    <xf numFmtId="0" fontId="1" fillId="0" borderId="1" xfId="0" applyFont="1" applyBorder="1" applyAlignment="1">
      <alignment horizontal="center" vertical="top" wrapText="1"/>
    </xf>
    <xf numFmtId="0" fontId="23" fillId="0" borderId="2" xfId="0" applyFont="1" applyBorder="1" applyAlignment="1">
      <alignment horizontal="center" vertical="top" wrapText="1"/>
    </xf>
    <xf numFmtId="0" fontId="23" fillId="0" borderId="4" xfId="0" applyFont="1" applyBorder="1" applyAlignment="1">
      <alignment horizontal="center" vertical="top" wrapText="1"/>
    </xf>
    <xf numFmtId="0" fontId="23" fillId="0" borderId="3" xfId="0" applyFont="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5"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1" fillId="0" borderId="6" xfId="0" applyFont="1" applyBorder="1" applyAlignment="1">
      <alignment horizontal="center" vertical="top" wrapText="1"/>
    </xf>
    <xf numFmtId="0" fontId="3" fillId="0" borderId="1" xfId="0" applyFont="1" applyBorder="1" applyAlignment="1">
      <alignment horizontal="center" wrapText="1"/>
    </xf>
    <xf numFmtId="4" fontId="3" fillId="0" borderId="1" xfId="0" applyNumberFormat="1" applyFont="1" applyBorder="1" applyAlignment="1">
      <alignment horizontal="right" wrapText="1"/>
    </xf>
    <xf numFmtId="0" fontId="3" fillId="4" borderId="1" xfId="0" applyFont="1" applyFill="1" applyBorder="1" applyAlignment="1">
      <alignment horizontal="center" wrapText="1"/>
    </xf>
    <xf numFmtId="4" fontId="10" fillId="4" borderId="1" xfId="0" applyNumberFormat="1" applyFont="1" applyFill="1" applyBorder="1" applyAlignment="1">
      <alignment horizontal="right" wrapText="1"/>
    </xf>
    <xf numFmtId="0" fontId="1" fillId="4" borderId="1" xfId="0" applyFont="1" applyFill="1" applyBorder="1" applyAlignment="1">
      <alignment horizontal="center" wrapText="1"/>
    </xf>
    <xf numFmtId="4" fontId="14" fillId="4" borderId="1" xfId="0" applyNumberFormat="1" applyFont="1" applyFill="1" applyBorder="1" applyAlignment="1">
      <alignment horizontal="right" wrapText="1"/>
    </xf>
    <xf numFmtId="0" fontId="6" fillId="4" borderId="1" xfId="0" applyFont="1" applyFill="1" applyBorder="1" applyAlignment="1">
      <alignment wrapText="1"/>
    </xf>
    <xf numFmtId="0" fontId="4" fillId="0" borderId="8" xfId="0" applyFont="1" applyBorder="1" applyAlignment="1">
      <alignment horizontal="center" wrapText="1"/>
    </xf>
    <xf numFmtId="4" fontId="8" fillId="3" borderId="1" xfId="0" applyNumberFormat="1" applyFont="1" applyFill="1" applyBorder="1" applyAlignment="1">
      <alignment horizontal="right" wrapText="1"/>
    </xf>
    <xf numFmtId="4" fontId="6" fillId="3" borderId="1" xfId="0" applyNumberFormat="1" applyFont="1" applyFill="1" applyBorder="1" applyAlignment="1">
      <alignment horizontal="right" wrapText="1"/>
    </xf>
    <xf numFmtId="4" fontId="6" fillId="4" borderId="1" xfId="0" applyNumberFormat="1" applyFont="1" applyFill="1" applyBorder="1" applyAlignment="1">
      <alignment horizontal="right" wrapText="1"/>
    </xf>
    <xf numFmtId="4" fontId="8" fillId="0" borderId="1" xfId="0" applyNumberFormat="1" applyFont="1" applyBorder="1" applyAlignment="1">
      <alignment horizontal="right"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4" fontId="8" fillId="3" borderId="3" xfId="0" applyNumberFormat="1" applyFont="1" applyFill="1" applyBorder="1" applyAlignment="1">
      <alignment horizontal="right" wrapText="1"/>
    </xf>
    <xf numFmtId="0" fontId="1" fillId="0" borderId="1" xfId="0" applyFont="1" applyBorder="1" applyAlignment="1">
      <alignment horizontal="left" vertical="top" wrapText="1" indent="7"/>
    </xf>
    <xf numFmtId="0" fontId="4" fillId="0" borderId="4" xfId="0" applyFont="1" applyBorder="1" applyAlignment="1">
      <alignment horizontal="center" wrapText="1"/>
    </xf>
    <xf numFmtId="4" fontId="6" fillId="3" borderId="4" xfId="0" applyNumberFormat="1" applyFont="1" applyFill="1" applyBorder="1" applyAlignment="1">
      <alignment horizontal="right" wrapText="1"/>
    </xf>
    <xf numFmtId="4" fontId="6" fillId="3" borderId="3" xfId="0" applyNumberFormat="1" applyFont="1" applyFill="1" applyBorder="1" applyAlignment="1">
      <alignment horizontal="right" wrapText="1"/>
    </xf>
    <xf numFmtId="0" fontId="1" fillId="4" borderId="8" xfId="0" applyFont="1" applyFill="1" applyBorder="1" applyAlignment="1">
      <alignment horizontal="center" wrapText="1"/>
    </xf>
    <xf numFmtId="0" fontId="1" fillId="0" borderId="7" xfId="0" applyFont="1" applyBorder="1" applyAlignment="1">
      <alignment horizontal="center" wrapText="1"/>
    </xf>
    <xf numFmtId="0" fontId="1" fillId="0" borderId="6" xfId="0" applyFont="1" applyBorder="1" applyAlignment="1">
      <alignment horizontal="center" wrapText="1"/>
    </xf>
    <xf numFmtId="4" fontId="6" fillId="0" borderId="4" xfId="0" applyNumberFormat="1" applyFont="1" applyBorder="1" applyAlignment="1">
      <alignment horizontal="right" wrapText="1"/>
    </xf>
    <xf numFmtId="0" fontId="4" fillId="0" borderId="1" xfId="0" applyFont="1" applyBorder="1" applyAlignment="1">
      <alignment horizontal="left" vertical="top" wrapText="1" indent="9"/>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4" fillId="0" borderId="6" xfId="0" applyFont="1" applyBorder="1" applyAlignment="1">
      <alignment horizontal="center" wrapText="1"/>
    </xf>
    <xf numFmtId="0" fontId="4" fillId="4" borderId="1" xfId="0" applyFont="1" applyFill="1" applyBorder="1" applyAlignment="1">
      <alignment horizontal="center" wrapText="1"/>
    </xf>
    <xf numFmtId="0" fontId="9" fillId="0" borderId="14" xfId="0" applyFont="1" applyBorder="1" applyAlignment="1">
      <alignment horizontal="left" vertical="top" wrapText="1" indent="9"/>
    </xf>
    <xf numFmtId="0" fontId="13" fillId="0" borderId="1" xfId="0" applyFont="1" applyBorder="1" applyAlignment="1">
      <alignment horizontal="center" wrapText="1"/>
    </xf>
    <xf numFmtId="4" fontId="8" fillId="0" borderId="2" xfId="0" applyNumberFormat="1" applyFont="1" applyBorder="1" applyAlignment="1">
      <alignment horizontal="right" wrapText="1"/>
    </xf>
    <xf numFmtId="4" fontId="8" fillId="0" borderId="3" xfId="0" applyNumberFormat="1" applyFont="1" applyBorder="1" applyAlignment="1">
      <alignment horizontal="right" wrapText="1"/>
    </xf>
    <xf numFmtId="4" fontId="8" fillId="0" borderId="4" xfId="0" applyNumberFormat="1" applyFont="1" applyBorder="1" applyAlignment="1">
      <alignment horizontal="right" wrapText="1"/>
    </xf>
    <xf numFmtId="0" fontId="4" fillId="0" borderId="4" xfId="0" applyFont="1" applyBorder="1" applyAlignment="1">
      <alignment horizontal="left" vertical="top" wrapText="1" indent="9"/>
    </xf>
    <xf numFmtId="0" fontId="4" fillId="0" borderId="3" xfId="0" applyFont="1" applyBorder="1" applyAlignment="1">
      <alignment horizontal="left" vertical="top" wrapText="1" indent="9"/>
    </xf>
    <xf numFmtId="0" fontId="4" fillId="0" borderId="7" xfId="0" applyFont="1" applyBorder="1" applyAlignment="1">
      <alignment horizontal="center" wrapText="1"/>
    </xf>
    <xf numFmtId="0" fontId="4" fillId="0" borderId="0" xfId="0" applyFont="1" applyBorder="1" applyAlignment="1">
      <alignment horizontal="center" wrapText="1"/>
    </xf>
    <xf numFmtId="0" fontId="1" fillId="0" borderId="4" xfId="0" applyFont="1" applyBorder="1" applyAlignment="1">
      <alignment horizontal="center" wrapText="1"/>
    </xf>
    <xf numFmtId="4" fontId="8" fillId="0" borderId="5" xfId="0" applyNumberFormat="1" applyFont="1" applyBorder="1" applyAlignment="1">
      <alignment horizontal="right" wrapText="1"/>
    </xf>
    <xf numFmtId="4" fontId="8" fillId="0" borderId="6" xfId="0" applyNumberFormat="1" applyFont="1" applyBorder="1" applyAlignment="1">
      <alignment horizontal="right" wrapText="1"/>
    </xf>
    <xf numFmtId="0" fontId="4" fillId="0" borderId="2" xfId="0" applyFont="1" applyBorder="1" applyAlignment="1">
      <alignment horizontal="center" wrapText="1"/>
    </xf>
    <xf numFmtId="4" fontId="8" fillId="3" borderId="7" xfId="0" applyNumberFormat="1" applyFont="1" applyFill="1" applyBorder="1" applyAlignment="1">
      <alignment horizontal="right" wrapText="1"/>
    </xf>
    <xf numFmtId="4" fontId="8" fillId="3" borderId="4" xfId="0" applyNumberFormat="1" applyFont="1" applyFill="1" applyBorder="1" applyAlignment="1">
      <alignment horizontal="right"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4" fontId="6" fillId="4" borderId="2" xfId="0" applyNumberFormat="1" applyFont="1" applyFill="1" applyBorder="1" applyAlignment="1">
      <alignment horizontal="right" wrapText="1"/>
    </xf>
    <xf numFmtId="4" fontId="6" fillId="4" borderId="3" xfId="0" applyNumberFormat="1" applyFont="1" applyFill="1" applyBorder="1" applyAlignment="1">
      <alignment horizontal="right" wrapText="1"/>
    </xf>
    <xf numFmtId="0" fontId="4" fillId="0" borderId="2" xfId="0" applyFont="1" applyBorder="1" applyAlignment="1">
      <alignment horizontal="left" vertical="top" wrapText="1" indent="9"/>
    </xf>
    <xf numFmtId="4" fontId="8" fillId="3" borderId="2" xfId="0" applyNumberFormat="1" applyFont="1" applyFill="1" applyBorder="1" applyAlignment="1">
      <alignment horizontal="right" wrapText="1"/>
    </xf>
    <xf numFmtId="0" fontId="13" fillId="0" borderId="0" xfId="0" applyFont="1" applyBorder="1" applyAlignment="1">
      <alignment horizontal="center" wrapText="1"/>
    </xf>
    <xf numFmtId="0" fontId="13" fillId="0" borderId="4" xfId="0" applyFont="1" applyBorder="1" applyAlignment="1">
      <alignment horizontal="center" wrapText="1"/>
    </xf>
    <xf numFmtId="0" fontId="13" fillId="0" borderId="3" xfId="0" applyFont="1" applyBorder="1" applyAlignment="1">
      <alignment horizontal="center" wrapText="1"/>
    </xf>
    <xf numFmtId="0" fontId="35" fillId="0" borderId="4" xfId="0" applyFont="1" applyBorder="1" applyAlignment="1">
      <alignment horizontal="center" wrapText="1"/>
    </xf>
    <xf numFmtId="0" fontId="35" fillId="0" borderId="3" xfId="0" applyFont="1" applyBorder="1" applyAlignment="1">
      <alignment horizontal="center" wrapText="1"/>
    </xf>
    <xf numFmtId="4" fontId="36" fillId="0" borderId="4" xfId="0" applyNumberFormat="1" applyFont="1" applyBorder="1" applyAlignment="1">
      <alignment horizontal="right" wrapText="1"/>
    </xf>
    <xf numFmtId="4" fontId="36" fillId="0" borderId="3" xfId="0" applyNumberFormat="1" applyFont="1" applyBorder="1" applyAlignment="1">
      <alignment horizontal="right" wrapText="1"/>
    </xf>
    <xf numFmtId="0" fontId="13" fillId="0" borderId="4" xfId="0" applyFont="1" applyBorder="1" applyAlignment="1">
      <alignment horizontal="left" vertical="top" wrapText="1" indent="9"/>
    </xf>
    <xf numFmtId="0" fontId="13" fillId="0" borderId="3" xfId="0" applyFont="1" applyBorder="1" applyAlignment="1">
      <alignment horizontal="left" vertical="top" wrapText="1" indent="9"/>
    </xf>
    <xf numFmtId="0" fontId="0" fillId="0" borderId="13" xfId="0" applyBorder="1" applyAlignment="1">
      <alignment horizontal="right"/>
    </xf>
    <xf numFmtId="0" fontId="1" fillId="0" borderId="5" xfId="0" applyFont="1" applyBorder="1" applyAlignment="1">
      <alignment horizontal="center"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0" xfId="0" applyBorder="1" applyAlignment="1">
      <alignment horizontal="left" vertical="top"/>
    </xf>
    <xf numFmtId="4" fontId="21" fillId="3" borderId="1" xfId="0" applyNumberFormat="1" applyFont="1" applyFill="1" applyBorder="1" applyAlignment="1">
      <alignment horizontal="right" wrapText="1"/>
    </xf>
    <xf numFmtId="0" fontId="16" fillId="0" borderId="4" xfId="0" applyFont="1" applyBorder="1" applyAlignment="1">
      <alignment vertical="top" wrapText="1"/>
    </xf>
    <xf numFmtId="0" fontId="16" fillId="0" borderId="3" xfId="0" applyFont="1" applyBorder="1" applyAlignment="1">
      <alignment vertical="top" wrapText="1"/>
    </xf>
    <xf numFmtId="0" fontId="1" fillId="0" borderId="1" xfId="0" applyFont="1" applyBorder="1" applyAlignment="1">
      <alignment vertical="top" wrapText="1"/>
    </xf>
    <xf numFmtId="4" fontId="22" fillId="0" borderId="1" xfId="0" applyNumberFormat="1" applyFont="1" applyBorder="1" applyAlignment="1">
      <alignment horizontal="right" wrapText="1"/>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1" xfId="0" applyFont="1" applyBorder="1" applyAlignment="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4" fontId="22" fillId="5" borderId="1" xfId="0" applyNumberFormat="1" applyFont="1" applyFill="1" applyBorder="1" applyAlignment="1">
      <alignment horizontal="right" wrapText="1"/>
    </xf>
    <xf numFmtId="0" fontId="0" fillId="0" borderId="0" xfId="0" applyAlignment="1">
      <alignment horizontal="left" wrapText="1"/>
    </xf>
    <xf numFmtId="4" fontId="31" fillId="0" borderId="1" xfId="0" applyNumberFormat="1" applyFont="1" applyBorder="1" applyAlignment="1">
      <alignment horizontal="right" wrapText="1"/>
    </xf>
    <xf numFmtId="0" fontId="16" fillId="0" borderId="9" xfId="0" applyFont="1" applyBorder="1" applyAlignment="1">
      <alignment horizontal="center" wrapText="1"/>
    </xf>
    <xf numFmtId="0" fontId="16" fillId="0" borderId="8" xfId="0" applyFont="1" applyBorder="1" applyAlignment="1">
      <alignment horizontal="center" wrapText="1"/>
    </xf>
    <xf numFmtId="4" fontId="21" fillId="0" borderId="1" xfId="0" applyNumberFormat="1" applyFont="1" applyBorder="1" applyAlignment="1">
      <alignment horizontal="right" wrapText="1"/>
    </xf>
    <xf numFmtId="4" fontId="21" fillId="0" borderId="2" xfId="0" applyNumberFormat="1" applyFont="1" applyBorder="1" applyAlignment="1">
      <alignment horizontal="right" wrapText="1"/>
    </xf>
    <xf numFmtId="4" fontId="21" fillId="0" borderId="3" xfId="0" applyNumberFormat="1" applyFont="1" applyBorder="1" applyAlignment="1">
      <alignment horizontal="right" wrapText="1"/>
    </xf>
    <xf numFmtId="14" fontId="16" fillId="0" borderId="1" xfId="0" applyNumberFormat="1" applyFont="1" applyBorder="1" applyAlignment="1">
      <alignment horizontal="center" wrapText="1"/>
    </xf>
    <xf numFmtId="4" fontId="21" fillId="5" borderId="8" xfId="0" applyNumberFormat="1" applyFont="1" applyFill="1" applyBorder="1" applyAlignment="1">
      <alignment horizontal="right"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5" xfId="0" applyFont="1" applyBorder="1" applyAlignment="1">
      <alignment horizontal="center" wrapText="1"/>
    </xf>
    <xf numFmtId="0" fontId="16" fillId="0" borderId="7" xfId="0" applyFont="1" applyBorder="1" applyAlignment="1">
      <alignment horizontal="center" wrapText="1"/>
    </xf>
    <xf numFmtId="4" fontId="21" fillId="0" borderId="8" xfId="0" applyNumberFormat="1" applyFont="1" applyBorder="1" applyAlignment="1">
      <alignment horizontal="right" wrapText="1"/>
    </xf>
    <xf numFmtId="4" fontId="21" fillId="3" borderId="2" xfId="0" applyNumberFormat="1" applyFont="1" applyFill="1" applyBorder="1" applyAlignment="1">
      <alignment horizontal="right" wrapText="1"/>
    </xf>
    <xf numFmtId="4" fontId="21" fillId="3" borderId="3" xfId="0" applyNumberFormat="1" applyFont="1" applyFill="1" applyBorder="1" applyAlignment="1">
      <alignment horizontal="right" wrapText="1"/>
    </xf>
    <xf numFmtId="0" fontId="17" fillId="0" borderId="13" xfId="0" applyFont="1" applyBorder="1" applyAlignment="1">
      <alignment horizontal="center"/>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16" fillId="0" borderId="1"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CCFF"/>
      <color rgb="FFFFFFCC"/>
      <color rgb="FFCCFFCC"/>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4"/>
  <sheetViews>
    <sheetView tabSelected="1" topLeftCell="A10" zoomScaleNormal="100" workbookViewId="0">
      <selection activeCell="F18" sqref="F18"/>
    </sheetView>
  </sheetViews>
  <sheetFormatPr defaultRowHeight="14.4" outlineLevelRow="1" x14ac:dyDescent="0.3"/>
  <cols>
    <col min="1" max="1" width="45.109375" customWidth="1"/>
    <col min="2" max="2" width="7" customWidth="1"/>
    <col min="3" max="3" width="13.33203125" customWidth="1"/>
    <col min="4" max="4" width="8.33203125" customWidth="1"/>
    <col min="5" max="7" width="16.109375" customWidth="1"/>
    <col min="8" max="8" width="13.33203125" bestFit="1" customWidth="1"/>
    <col min="9" max="9" width="12.5546875" customWidth="1"/>
    <col min="10" max="10" width="13.33203125" customWidth="1"/>
  </cols>
  <sheetData>
    <row r="1" spans="1:8" x14ac:dyDescent="0.3">
      <c r="A1" s="285" t="s">
        <v>157</v>
      </c>
      <c r="B1" s="285"/>
      <c r="C1" s="285"/>
      <c r="D1" s="285"/>
      <c r="E1" s="285"/>
      <c r="F1" s="285"/>
      <c r="G1" s="285"/>
    </row>
    <row r="2" spans="1:8" ht="15" customHeight="1" x14ac:dyDescent="0.3">
      <c r="A2" s="214" t="s">
        <v>0</v>
      </c>
      <c r="B2" s="214" t="s">
        <v>1</v>
      </c>
      <c r="C2" s="215" t="s">
        <v>2</v>
      </c>
      <c r="D2" s="218" t="s">
        <v>3</v>
      </c>
      <c r="E2" s="221" t="s">
        <v>4</v>
      </c>
      <c r="F2" s="222"/>
      <c r="G2" s="223"/>
    </row>
    <row r="3" spans="1:8" x14ac:dyDescent="0.3">
      <c r="A3" s="214"/>
      <c r="B3" s="214"/>
      <c r="C3" s="216"/>
      <c r="D3" s="219"/>
      <c r="E3" s="224" t="s">
        <v>5</v>
      </c>
      <c r="F3" s="225"/>
      <c r="G3" s="226"/>
    </row>
    <row r="4" spans="1:8" ht="52.8" x14ac:dyDescent="0.3">
      <c r="A4" s="214"/>
      <c r="B4" s="214"/>
      <c r="C4" s="217"/>
      <c r="D4" s="220"/>
      <c r="E4" s="74" t="s">
        <v>127</v>
      </c>
      <c r="F4" s="74" t="s">
        <v>128</v>
      </c>
      <c r="G4" s="74" t="s">
        <v>129</v>
      </c>
    </row>
    <row r="5" spans="1:8" x14ac:dyDescent="0.3">
      <c r="A5" s="8">
        <v>1</v>
      </c>
      <c r="B5" s="8">
        <v>2</v>
      </c>
      <c r="C5" s="8">
        <v>3</v>
      </c>
      <c r="D5" s="8">
        <v>4</v>
      </c>
      <c r="E5" s="8">
        <v>5</v>
      </c>
      <c r="F5" s="8">
        <v>6</v>
      </c>
      <c r="G5" s="8">
        <v>7</v>
      </c>
    </row>
    <row r="6" spans="1:8" ht="28.8" x14ac:dyDescent="0.3">
      <c r="A6" s="42" t="s">
        <v>6</v>
      </c>
      <c r="B6" s="32">
        <v>1</v>
      </c>
      <c r="C6" s="32" t="s">
        <v>7</v>
      </c>
      <c r="D6" s="32" t="s">
        <v>7</v>
      </c>
      <c r="E6" s="33">
        <f>SUM(E7:E9)</f>
        <v>546085.96</v>
      </c>
      <c r="F6" s="33">
        <f>E10</f>
        <v>0</v>
      </c>
      <c r="G6" s="33">
        <f>F10</f>
        <v>0</v>
      </c>
      <c r="H6" s="170"/>
    </row>
    <row r="7" spans="1:8" x14ac:dyDescent="0.3">
      <c r="A7" s="35" t="s">
        <v>8</v>
      </c>
      <c r="B7" s="200"/>
      <c r="C7" s="200"/>
      <c r="D7" s="200"/>
      <c r="E7" s="202">
        <v>0</v>
      </c>
      <c r="F7" s="202">
        <v>0</v>
      </c>
      <c r="G7" s="202">
        <v>0</v>
      </c>
    </row>
    <row r="8" spans="1:8" x14ac:dyDescent="0.3">
      <c r="A8" s="35" t="s">
        <v>9</v>
      </c>
      <c r="B8" s="201"/>
      <c r="C8" s="201"/>
      <c r="D8" s="201"/>
      <c r="E8" s="203"/>
      <c r="F8" s="203"/>
      <c r="G8" s="203"/>
    </row>
    <row r="9" spans="1:8" x14ac:dyDescent="0.3">
      <c r="A9" s="1" t="s">
        <v>10</v>
      </c>
      <c r="B9" s="2"/>
      <c r="C9" s="2"/>
      <c r="D9" s="2"/>
      <c r="E9" s="193">
        <v>546085.96</v>
      </c>
      <c r="F9" s="34">
        <v>0</v>
      </c>
      <c r="G9" s="34">
        <v>0</v>
      </c>
    </row>
    <row r="10" spans="1:8" ht="28.8" x14ac:dyDescent="0.3">
      <c r="A10" s="42" t="s">
        <v>11</v>
      </c>
      <c r="B10" s="32">
        <v>2</v>
      </c>
      <c r="C10" s="32" t="s">
        <v>7</v>
      </c>
      <c r="D10" s="32" t="s">
        <v>7</v>
      </c>
      <c r="E10" s="33">
        <f>E6+E14-E44+E200</f>
        <v>0</v>
      </c>
      <c r="F10" s="173">
        <f>F6+F14-F44+F200</f>
        <v>0</v>
      </c>
      <c r="G10" s="173">
        <f>G6+G14-G44+G200</f>
        <v>0</v>
      </c>
      <c r="H10" s="170"/>
    </row>
    <row r="11" spans="1:8" x14ac:dyDescent="0.3">
      <c r="A11" s="35" t="s">
        <v>8</v>
      </c>
      <c r="B11" s="201"/>
      <c r="C11" s="201"/>
      <c r="D11" s="201"/>
      <c r="E11" s="203" t="s">
        <v>116</v>
      </c>
      <c r="F11" s="203">
        <v>0</v>
      </c>
      <c r="G11" s="203">
        <v>0</v>
      </c>
    </row>
    <row r="12" spans="1:8" x14ac:dyDescent="0.3">
      <c r="A12" s="35" t="s">
        <v>9</v>
      </c>
      <c r="B12" s="201"/>
      <c r="C12" s="201"/>
      <c r="D12" s="201"/>
      <c r="E12" s="203"/>
      <c r="F12" s="203"/>
      <c r="G12" s="203"/>
    </row>
    <row r="13" spans="1:8" x14ac:dyDescent="0.3">
      <c r="A13" s="31" t="s">
        <v>10</v>
      </c>
      <c r="B13" s="2"/>
      <c r="C13" s="2"/>
      <c r="D13" s="2"/>
      <c r="E13" s="34">
        <v>0</v>
      </c>
      <c r="F13" s="34">
        <v>0</v>
      </c>
      <c r="G13" s="34">
        <v>0</v>
      </c>
    </row>
    <row r="14" spans="1:8" x14ac:dyDescent="0.3">
      <c r="A14" s="28" t="s">
        <v>12</v>
      </c>
      <c r="B14" s="26">
        <v>1000</v>
      </c>
      <c r="C14" s="26"/>
      <c r="D14" s="26">
        <v>100</v>
      </c>
      <c r="E14" s="30">
        <f>E15+E18+E25+E27+E33+E38</f>
        <v>28224000</v>
      </c>
      <c r="F14" s="176">
        <f>F15+F18+F25+F27+F33+F38</f>
        <v>19687700</v>
      </c>
      <c r="G14" s="176">
        <f>G15+G18+G25+G27+G33+G38</f>
        <v>19328600</v>
      </c>
      <c r="H14" s="170"/>
    </row>
    <row r="15" spans="1:8" x14ac:dyDescent="0.3">
      <c r="A15" s="36" t="s">
        <v>13</v>
      </c>
      <c r="B15" s="227">
        <v>1100</v>
      </c>
      <c r="C15" s="227">
        <v>120</v>
      </c>
      <c r="D15" s="227"/>
      <c r="E15" s="228">
        <f>E17</f>
        <v>500000</v>
      </c>
      <c r="F15" s="228">
        <f>F17</f>
        <v>350000</v>
      </c>
      <c r="G15" s="228">
        <f>G17</f>
        <v>200000</v>
      </c>
    </row>
    <row r="16" spans="1:8" x14ac:dyDescent="0.3">
      <c r="A16" s="37" t="s">
        <v>14</v>
      </c>
      <c r="B16" s="227"/>
      <c r="C16" s="227"/>
      <c r="D16" s="227"/>
      <c r="E16" s="228"/>
      <c r="F16" s="228"/>
      <c r="G16" s="228"/>
    </row>
    <row r="17" spans="1:10" ht="26.4" x14ac:dyDescent="0.3">
      <c r="A17" s="4" t="s">
        <v>155</v>
      </c>
      <c r="B17" s="5">
        <v>1110</v>
      </c>
      <c r="C17" s="5">
        <v>120</v>
      </c>
      <c r="D17" s="5">
        <v>121</v>
      </c>
      <c r="E17" s="195">
        <v>500000</v>
      </c>
      <c r="F17" s="195">
        <v>350000</v>
      </c>
      <c r="G17" s="195">
        <v>200000</v>
      </c>
    </row>
    <row r="18" spans="1:10" ht="26.4" x14ac:dyDescent="0.3">
      <c r="A18" s="94" t="s">
        <v>15</v>
      </c>
      <c r="B18" s="95">
        <v>1200</v>
      </c>
      <c r="C18" s="95">
        <v>130</v>
      </c>
      <c r="D18" s="95">
        <v>130</v>
      </c>
      <c r="E18" s="96">
        <f>E19+E21</f>
        <v>27724000</v>
      </c>
      <c r="F18" s="96">
        <f>SUM(F19:F21)</f>
        <v>19337700</v>
      </c>
      <c r="G18" s="96">
        <f>SUM(G19:G21)</f>
        <v>19128600</v>
      </c>
    </row>
    <row r="19" spans="1:10" x14ac:dyDescent="0.3">
      <c r="A19" s="38" t="s">
        <v>13</v>
      </c>
      <c r="B19" s="204">
        <v>1210</v>
      </c>
      <c r="C19" s="204">
        <v>130</v>
      </c>
      <c r="D19" s="204">
        <v>131</v>
      </c>
      <c r="E19" s="205">
        <v>24974000</v>
      </c>
      <c r="F19" s="205">
        <v>16587700</v>
      </c>
      <c r="G19" s="205">
        <v>16378600</v>
      </c>
    </row>
    <row r="20" spans="1:10" ht="79.2" x14ac:dyDescent="0.3">
      <c r="A20" s="38" t="s">
        <v>16</v>
      </c>
      <c r="B20" s="204"/>
      <c r="C20" s="204"/>
      <c r="D20" s="204"/>
      <c r="E20" s="205"/>
      <c r="F20" s="205"/>
      <c r="G20" s="205"/>
    </row>
    <row r="21" spans="1:10" ht="39.6" x14ac:dyDescent="0.3">
      <c r="A21" s="97" t="s">
        <v>115</v>
      </c>
      <c r="B21" s="98">
        <v>1230</v>
      </c>
      <c r="C21" s="98">
        <v>130</v>
      </c>
      <c r="D21" s="98">
        <v>131</v>
      </c>
      <c r="E21" s="90">
        <f>E22+E23+E24</f>
        <v>2750000</v>
      </c>
      <c r="F21" s="90">
        <f t="shared" ref="F21:G21" si="0">F22+F23+F24</f>
        <v>2750000</v>
      </c>
      <c r="G21" s="90">
        <f t="shared" si="0"/>
        <v>2750000</v>
      </c>
    </row>
    <row r="22" spans="1:10" ht="14.4" customHeight="1" x14ac:dyDescent="0.3">
      <c r="A22" s="39" t="s">
        <v>17</v>
      </c>
      <c r="B22" s="190">
        <v>1231</v>
      </c>
      <c r="C22" s="190"/>
      <c r="D22" s="190"/>
      <c r="E22" s="191"/>
      <c r="F22" s="191"/>
      <c r="G22" s="191"/>
      <c r="J22" s="73"/>
    </row>
    <row r="23" spans="1:10" ht="26.4" x14ac:dyDescent="0.3">
      <c r="A23" s="29" t="s">
        <v>117</v>
      </c>
      <c r="B23" s="5">
        <v>1232</v>
      </c>
      <c r="C23" s="5">
        <v>130</v>
      </c>
      <c r="D23" s="5">
        <v>130</v>
      </c>
      <c r="E23" s="181">
        <v>1350000</v>
      </c>
      <c r="F23" s="181">
        <v>1350000</v>
      </c>
      <c r="G23" s="181">
        <v>1350000</v>
      </c>
    </row>
    <row r="24" spans="1:10" ht="26.4" x14ac:dyDescent="0.3">
      <c r="A24" s="29" t="s">
        <v>158</v>
      </c>
      <c r="B24" s="5">
        <v>1233</v>
      </c>
      <c r="C24" s="5">
        <v>130</v>
      </c>
      <c r="D24" s="5">
        <v>440</v>
      </c>
      <c r="E24" s="181">
        <v>1400000</v>
      </c>
      <c r="F24" s="181">
        <v>1400000</v>
      </c>
      <c r="G24" s="181">
        <v>1400000</v>
      </c>
    </row>
    <row r="25" spans="1:10" ht="26.4" x14ac:dyDescent="0.3">
      <c r="A25" s="94" t="s">
        <v>18</v>
      </c>
      <c r="B25" s="95">
        <v>1300</v>
      </c>
      <c r="C25" s="95">
        <v>140</v>
      </c>
      <c r="D25" s="95"/>
      <c r="E25" s="99">
        <f>E26</f>
        <v>0</v>
      </c>
      <c r="F25" s="99">
        <f t="shared" ref="F25:G25" si="1">F26</f>
        <v>0</v>
      </c>
      <c r="G25" s="99">
        <f t="shared" si="1"/>
        <v>0</v>
      </c>
    </row>
    <row r="26" spans="1:10" ht="15.6" x14ac:dyDescent="0.3">
      <c r="A26" s="4" t="s">
        <v>13</v>
      </c>
      <c r="B26" s="5">
        <v>1310</v>
      </c>
      <c r="C26" s="5">
        <v>140</v>
      </c>
      <c r="D26" s="5"/>
      <c r="E26" s="6"/>
      <c r="F26" s="6"/>
      <c r="G26" s="6"/>
    </row>
    <row r="27" spans="1:10" ht="26.4" x14ac:dyDescent="0.3">
      <c r="A27" s="94" t="s">
        <v>19</v>
      </c>
      <c r="B27" s="95">
        <v>1400</v>
      </c>
      <c r="C27" s="95">
        <v>150</v>
      </c>
      <c r="D27" s="95"/>
      <c r="E27" s="99">
        <f>SUM(E28:E32)</f>
        <v>0</v>
      </c>
      <c r="F27" s="99">
        <f t="shared" ref="F27:G27" si="2">SUM(F28:F32)</f>
        <v>0</v>
      </c>
      <c r="G27" s="99">
        <f t="shared" si="2"/>
        <v>0</v>
      </c>
      <c r="H27" s="170"/>
    </row>
    <row r="28" spans="1:10" ht="15" customHeight="1" x14ac:dyDescent="0.3">
      <c r="A28" s="49" t="s">
        <v>13</v>
      </c>
      <c r="B28" s="208">
        <v>1410</v>
      </c>
      <c r="C28" s="210">
        <v>150</v>
      </c>
      <c r="D28" s="210">
        <v>152</v>
      </c>
      <c r="E28" s="212"/>
      <c r="F28" s="212">
        <v>0</v>
      </c>
      <c r="G28" s="212">
        <v>0</v>
      </c>
    </row>
    <row r="29" spans="1:10" ht="15" customHeight="1" x14ac:dyDescent="0.3">
      <c r="A29" s="49" t="s">
        <v>22</v>
      </c>
      <c r="B29" s="209"/>
      <c r="C29" s="211"/>
      <c r="D29" s="211"/>
      <c r="E29" s="213"/>
      <c r="F29" s="213"/>
      <c r="G29" s="213"/>
    </row>
    <row r="30" spans="1:10" ht="28.5" customHeight="1" x14ac:dyDescent="0.3">
      <c r="A30" s="4" t="s">
        <v>125</v>
      </c>
      <c r="B30" s="66">
        <v>1420</v>
      </c>
      <c r="C30" s="174">
        <v>150</v>
      </c>
      <c r="D30" s="67"/>
      <c r="E30" s="68"/>
      <c r="F30" s="68"/>
      <c r="G30" s="68"/>
    </row>
    <row r="31" spans="1:10" ht="15" customHeight="1" x14ac:dyDescent="0.3">
      <c r="A31" s="69" t="s">
        <v>126</v>
      </c>
      <c r="B31" s="66">
        <v>1430</v>
      </c>
      <c r="C31" s="174">
        <v>150</v>
      </c>
      <c r="D31" s="67"/>
      <c r="E31" s="68"/>
      <c r="F31" s="68"/>
      <c r="G31" s="68"/>
    </row>
    <row r="32" spans="1:10" ht="15.6" x14ac:dyDescent="0.3">
      <c r="A32" s="38" t="s">
        <v>20</v>
      </c>
      <c r="B32" s="5">
        <v>1440</v>
      </c>
      <c r="C32" s="5">
        <v>150</v>
      </c>
      <c r="D32" s="5"/>
      <c r="E32" s="6"/>
      <c r="F32" s="6"/>
      <c r="G32" s="6"/>
    </row>
    <row r="33" spans="1:9" ht="15.6" x14ac:dyDescent="0.3">
      <c r="A33" s="94" t="s">
        <v>21</v>
      </c>
      <c r="B33" s="95">
        <v>1500</v>
      </c>
      <c r="C33" s="95">
        <v>180</v>
      </c>
      <c r="D33" s="95"/>
      <c r="E33" s="100">
        <f>SUM(E34:E36)</f>
        <v>0</v>
      </c>
      <c r="F33" s="100">
        <f t="shared" ref="F33:G33" si="3">SUM(F34:F36)</f>
        <v>0</v>
      </c>
      <c r="G33" s="100">
        <f t="shared" si="3"/>
        <v>0</v>
      </c>
    </row>
    <row r="34" spans="1:9" x14ac:dyDescent="0.3">
      <c r="A34" s="11" t="s">
        <v>13</v>
      </c>
      <c r="B34" s="206">
        <v>1510</v>
      </c>
      <c r="C34" s="204">
        <v>180</v>
      </c>
      <c r="D34" s="204">
        <v>1525</v>
      </c>
      <c r="E34" s="207">
        <v>0</v>
      </c>
      <c r="F34" s="207">
        <v>0</v>
      </c>
      <c r="G34" s="207">
        <v>0</v>
      </c>
      <c r="H34" s="170"/>
    </row>
    <row r="35" spans="1:9" x14ac:dyDescent="0.3">
      <c r="A35" s="12" t="s">
        <v>22</v>
      </c>
      <c r="B35" s="206"/>
      <c r="C35" s="204"/>
      <c r="D35" s="204"/>
      <c r="E35" s="207"/>
      <c r="F35" s="207"/>
      <c r="G35" s="207"/>
    </row>
    <row r="36" spans="1:9" ht="15.6" hidden="1" outlineLevel="1" x14ac:dyDescent="0.3">
      <c r="A36" s="4"/>
      <c r="B36" s="5"/>
      <c r="C36" s="5"/>
      <c r="D36" s="5"/>
      <c r="E36" s="6"/>
      <c r="F36" s="6"/>
      <c r="G36" s="6"/>
    </row>
    <row r="37" spans="1:9" ht="15.6" hidden="1" outlineLevel="1" x14ac:dyDescent="0.3">
      <c r="A37" s="17"/>
      <c r="B37" s="5"/>
      <c r="C37" s="5"/>
      <c r="D37" s="5"/>
      <c r="E37" s="6"/>
      <c r="F37" s="6"/>
      <c r="G37" s="6"/>
    </row>
    <row r="38" spans="1:9" ht="15.6" collapsed="1" x14ac:dyDescent="0.3">
      <c r="A38" s="94" t="s">
        <v>23</v>
      </c>
      <c r="B38" s="95">
        <v>1900</v>
      </c>
      <c r="C38" s="95"/>
      <c r="D38" s="95"/>
      <c r="E38" s="99">
        <f>E40</f>
        <v>0</v>
      </c>
      <c r="F38" s="99">
        <f t="shared" ref="F38:G38" si="4">F40</f>
        <v>0</v>
      </c>
      <c r="G38" s="99">
        <f t="shared" si="4"/>
        <v>0</v>
      </c>
    </row>
    <row r="39" spans="1:9" ht="15.6" x14ac:dyDescent="0.3">
      <c r="A39" s="4" t="s">
        <v>13</v>
      </c>
      <c r="B39" s="5"/>
      <c r="C39" s="5"/>
      <c r="D39" s="5"/>
      <c r="E39" s="6"/>
      <c r="F39" s="6"/>
      <c r="G39" s="6"/>
    </row>
    <row r="40" spans="1:9" ht="15.6" x14ac:dyDescent="0.3">
      <c r="A40" s="41" t="s">
        <v>24</v>
      </c>
      <c r="B40" s="15">
        <v>1980</v>
      </c>
      <c r="C40" s="15" t="s">
        <v>7</v>
      </c>
      <c r="D40" s="15">
        <v>130</v>
      </c>
      <c r="E40" s="16"/>
      <c r="F40" s="16"/>
      <c r="G40" s="16"/>
    </row>
    <row r="41" spans="1:9" x14ac:dyDescent="0.3">
      <c r="A41" s="38" t="s">
        <v>17</v>
      </c>
      <c r="B41" s="204">
        <v>1981</v>
      </c>
      <c r="C41" s="204">
        <v>510</v>
      </c>
      <c r="D41" s="204">
        <v>131</v>
      </c>
      <c r="E41" s="207"/>
      <c r="F41" s="207"/>
      <c r="G41" s="207"/>
    </row>
    <row r="42" spans="1:9" ht="39.6" x14ac:dyDescent="0.3">
      <c r="A42" s="40" t="s">
        <v>25</v>
      </c>
      <c r="B42" s="210"/>
      <c r="C42" s="204"/>
      <c r="D42" s="204"/>
      <c r="E42" s="207"/>
      <c r="F42" s="207"/>
      <c r="G42" s="207"/>
    </row>
    <row r="43" spans="1:9" ht="15.6" x14ac:dyDescent="0.3">
      <c r="A43" s="17"/>
      <c r="B43" s="5"/>
      <c r="C43" s="5"/>
      <c r="D43" s="5"/>
      <c r="E43" s="6"/>
      <c r="F43" s="6"/>
      <c r="G43" s="6"/>
    </row>
    <row r="44" spans="1:9" ht="15.6" x14ac:dyDescent="0.3">
      <c r="A44" s="28" t="s">
        <v>26</v>
      </c>
      <c r="B44" s="26">
        <v>2000</v>
      </c>
      <c r="C44" s="26" t="s">
        <v>7</v>
      </c>
      <c r="D44" s="26">
        <v>200</v>
      </c>
      <c r="E44" s="27">
        <f>E45+E98+E112+E135+E138+E142+E196</f>
        <v>28770085.960000001</v>
      </c>
      <c r="F44" s="175">
        <f t="shared" ref="F44:G44" si="5">F45+F98+F112+F135+F138+F142+F196</f>
        <v>19687700</v>
      </c>
      <c r="G44" s="175">
        <f t="shared" si="5"/>
        <v>19328600</v>
      </c>
      <c r="H44" s="170"/>
    </row>
    <row r="45" spans="1:9" ht="15" customHeight="1" x14ac:dyDescent="0.3">
      <c r="A45" s="101" t="s">
        <v>13</v>
      </c>
      <c r="B45" s="229">
        <v>2100</v>
      </c>
      <c r="C45" s="229" t="s">
        <v>7</v>
      </c>
      <c r="D45" s="229">
        <v>210</v>
      </c>
      <c r="E45" s="230">
        <f>E47+E60+E81+E84+E94+E71+E75+E67</f>
        <v>20115000</v>
      </c>
      <c r="F45" s="230">
        <f t="shared" ref="F45:G45" si="6">F47+F60+F81+F84+F94+F71+F75+F67</f>
        <v>13774400</v>
      </c>
      <c r="G45" s="230">
        <f t="shared" si="6"/>
        <v>13631500</v>
      </c>
      <c r="H45" s="73"/>
    </row>
    <row r="46" spans="1:9" ht="15" customHeight="1" x14ac:dyDescent="0.3">
      <c r="A46" s="102" t="s">
        <v>27</v>
      </c>
      <c r="B46" s="229"/>
      <c r="C46" s="229"/>
      <c r="D46" s="229"/>
      <c r="E46" s="230"/>
      <c r="F46" s="230"/>
      <c r="G46" s="230"/>
      <c r="I46" s="73"/>
    </row>
    <row r="47" spans="1:9" ht="15" customHeight="1" x14ac:dyDescent="0.3">
      <c r="A47" s="103" t="s">
        <v>13</v>
      </c>
      <c r="B47" s="231">
        <v>2110</v>
      </c>
      <c r="C47" s="231">
        <v>111</v>
      </c>
      <c r="D47" s="233"/>
      <c r="E47" s="232">
        <f>E49+E55</f>
        <v>15565000</v>
      </c>
      <c r="F47" s="232">
        <f t="shared" ref="F47:G47" si="7">F49+F55</f>
        <v>10647800</v>
      </c>
      <c r="G47" s="232">
        <f t="shared" si="7"/>
        <v>10537100</v>
      </c>
    </row>
    <row r="48" spans="1:9" ht="15" customHeight="1" x14ac:dyDescent="0.3">
      <c r="A48" s="104" t="s">
        <v>28</v>
      </c>
      <c r="B48" s="231"/>
      <c r="C48" s="231"/>
      <c r="D48" s="233"/>
      <c r="E48" s="232"/>
      <c r="F48" s="232"/>
      <c r="G48" s="232"/>
    </row>
    <row r="49" spans="1:10" ht="15" customHeight="1" x14ac:dyDescent="0.3">
      <c r="A49" s="105" t="s">
        <v>13</v>
      </c>
      <c r="B49" s="231">
        <v>2111</v>
      </c>
      <c r="C49" s="231">
        <v>111</v>
      </c>
      <c r="D49" s="231">
        <v>211</v>
      </c>
      <c r="E49" s="232">
        <f>E51+E53+E54</f>
        <v>15500000</v>
      </c>
      <c r="F49" s="232">
        <f t="shared" ref="F49:G49" si="8">F51+F53+F54</f>
        <v>10598000</v>
      </c>
      <c r="G49" s="232">
        <f t="shared" si="8"/>
        <v>10487400</v>
      </c>
    </row>
    <row r="50" spans="1:10" ht="15.6" x14ac:dyDescent="0.3">
      <c r="A50" s="106" t="s">
        <v>29</v>
      </c>
      <c r="B50" s="231"/>
      <c r="C50" s="231"/>
      <c r="D50" s="231"/>
      <c r="E50" s="232"/>
      <c r="F50" s="232"/>
      <c r="G50" s="232"/>
    </row>
    <row r="51" spans="1:10" x14ac:dyDescent="0.3">
      <c r="A51" s="10" t="s">
        <v>8</v>
      </c>
      <c r="B51" s="201"/>
      <c r="C51" s="234">
        <v>111</v>
      </c>
      <c r="D51" s="201">
        <v>211</v>
      </c>
      <c r="E51" s="236">
        <v>14500000</v>
      </c>
      <c r="F51" s="236">
        <v>9598000</v>
      </c>
      <c r="G51" s="236">
        <v>9487400</v>
      </c>
      <c r="H51" s="73"/>
      <c r="I51" s="73"/>
      <c r="J51" s="73"/>
    </row>
    <row r="52" spans="1:10" x14ac:dyDescent="0.3">
      <c r="A52" s="75" t="s">
        <v>9</v>
      </c>
      <c r="B52" s="201"/>
      <c r="C52" s="234"/>
      <c r="D52" s="201"/>
      <c r="E52" s="236"/>
      <c r="F52" s="236"/>
      <c r="G52" s="236"/>
    </row>
    <row r="53" spans="1:10" ht="15.6" x14ac:dyDescent="0.3">
      <c r="A53" s="1" t="s">
        <v>30</v>
      </c>
      <c r="B53" s="2"/>
      <c r="C53" s="23">
        <v>111</v>
      </c>
      <c r="D53" s="2">
        <v>211</v>
      </c>
      <c r="E53" s="196">
        <v>0</v>
      </c>
      <c r="F53" s="196">
        <v>0</v>
      </c>
      <c r="G53" s="196">
        <v>0</v>
      </c>
    </row>
    <row r="54" spans="1:10" ht="15.6" x14ac:dyDescent="0.3">
      <c r="A54" s="76" t="s">
        <v>10</v>
      </c>
      <c r="B54" s="2"/>
      <c r="C54" s="23">
        <v>111</v>
      </c>
      <c r="D54" s="2">
        <v>211</v>
      </c>
      <c r="E54" s="196">
        <v>1000000</v>
      </c>
      <c r="F54" s="196">
        <v>1000000</v>
      </c>
      <c r="G54" s="196">
        <v>1000000</v>
      </c>
    </row>
    <row r="55" spans="1:10" ht="46.8" x14ac:dyDescent="0.3">
      <c r="A55" s="107" t="s">
        <v>31</v>
      </c>
      <c r="B55" s="108">
        <v>2112</v>
      </c>
      <c r="C55" s="109">
        <v>111</v>
      </c>
      <c r="D55" s="98">
        <v>266</v>
      </c>
      <c r="E55" s="110">
        <f>E56+E58+E59</f>
        <v>65000</v>
      </c>
      <c r="F55" s="122">
        <f t="shared" ref="F55:G55" si="9">F56+F58+F59</f>
        <v>49800</v>
      </c>
      <c r="G55" s="122">
        <f t="shared" si="9"/>
        <v>49700</v>
      </c>
    </row>
    <row r="56" spans="1:10" x14ac:dyDescent="0.3">
      <c r="A56" s="35" t="s">
        <v>8</v>
      </c>
      <c r="B56" s="201"/>
      <c r="C56" s="234">
        <v>111</v>
      </c>
      <c r="D56" s="201">
        <v>266</v>
      </c>
      <c r="E56" s="235">
        <v>45000</v>
      </c>
      <c r="F56" s="235">
        <v>29800</v>
      </c>
      <c r="G56" s="235">
        <v>29700</v>
      </c>
    </row>
    <row r="57" spans="1:10" x14ac:dyDescent="0.3">
      <c r="A57" s="77" t="s">
        <v>9</v>
      </c>
      <c r="B57" s="201"/>
      <c r="C57" s="234"/>
      <c r="D57" s="201"/>
      <c r="E57" s="235"/>
      <c r="F57" s="235"/>
      <c r="G57" s="235"/>
    </row>
    <row r="58" spans="1:10" ht="15.6" x14ac:dyDescent="0.3">
      <c r="A58" s="1" t="s">
        <v>30</v>
      </c>
      <c r="B58" s="2"/>
      <c r="C58" s="23">
        <v>111</v>
      </c>
      <c r="D58" s="2">
        <v>266</v>
      </c>
      <c r="E58" s="196"/>
      <c r="F58" s="196"/>
      <c r="G58" s="196"/>
    </row>
    <row r="59" spans="1:10" ht="15.6" x14ac:dyDescent="0.3">
      <c r="A59" s="76" t="s">
        <v>10</v>
      </c>
      <c r="B59" s="2"/>
      <c r="C59" s="2">
        <v>111</v>
      </c>
      <c r="D59" s="2">
        <v>266</v>
      </c>
      <c r="E59" s="196">
        <v>20000</v>
      </c>
      <c r="F59" s="196">
        <v>20000</v>
      </c>
      <c r="G59" s="196">
        <v>20000</v>
      </c>
    </row>
    <row r="60" spans="1:10" ht="26.4" x14ac:dyDescent="0.3">
      <c r="A60" s="111" t="s">
        <v>32</v>
      </c>
      <c r="B60" s="98">
        <v>2120</v>
      </c>
      <c r="C60" s="98">
        <v>112</v>
      </c>
      <c r="D60" s="98"/>
      <c r="E60" s="112">
        <f>E61</f>
        <v>24000</v>
      </c>
      <c r="F60" s="112">
        <f>F61</f>
        <v>22300</v>
      </c>
      <c r="G60" s="112">
        <f>G61</f>
        <v>22200</v>
      </c>
    </row>
    <row r="61" spans="1:10" ht="15" customHeight="1" x14ac:dyDescent="0.3">
      <c r="A61" s="113" t="s">
        <v>13</v>
      </c>
      <c r="B61" s="231">
        <v>2121</v>
      </c>
      <c r="C61" s="231">
        <v>112</v>
      </c>
      <c r="D61" s="231">
        <v>212</v>
      </c>
      <c r="E61" s="237">
        <f>SUM(E63:E66)</f>
        <v>24000</v>
      </c>
      <c r="F61" s="237">
        <f>SUM(F63:F66)</f>
        <v>22300</v>
      </c>
      <c r="G61" s="237">
        <f t="shared" ref="G61" si="10">SUM(G63:G66)</f>
        <v>22200</v>
      </c>
    </row>
    <row r="62" spans="1:10" ht="31.2" x14ac:dyDescent="0.3">
      <c r="A62" s="114" t="s">
        <v>33</v>
      </c>
      <c r="B62" s="231"/>
      <c r="C62" s="231"/>
      <c r="D62" s="231"/>
      <c r="E62" s="237"/>
      <c r="F62" s="237"/>
      <c r="G62" s="237"/>
    </row>
    <row r="63" spans="1:10" ht="14.4" customHeight="1" x14ac:dyDescent="0.3">
      <c r="A63" s="10" t="s">
        <v>8</v>
      </c>
      <c r="B63" s="201"/>
      <c r="C63" s="201">
        <v>112</v>
      </c>
      <c r="D63" s="201">
        <v>212</v>
      </c>
      <c r="E63" s="235">
        <f>E68+E72</f>
        <v>5000</v>
      </c>
      <c r="F63" s="235">
        <f t="shared" ref="F63:G63" si="11">F68+F72</f>
        <v>3300</v>
      </c>
      <c r="G63" s="235">
        <f t="shared" si="11"/>
        <v>3200</v>
      </c>
    </row>
    <row r="64" spans="1:10" ht="14.4" customHeight="1" x14ac:dyDescent="0.3">
      <c r="A64" s="75" t="s">
        <v>9</v>
      </c>
      <c r="B64" s="201"/>
      <c r="C64" s="201"/>
      <c r="D64" s="201"/>
      <c r="E64" s="235"/>
      <c r="F64" s="235"/>
      <c r="G64" s="235"/>
    </row>
    <row r="65" spans="1:7" ht="15.6" x14ac:dyDescent="0.3">
      <c r="A65" s="1" t="s">
        <v>30</v>
      </c>
      <c r="B65" s="2"/>
      <c r="C65" s="2">
        <v>112</v>
      </c>
      <c r="D65" s="2">
        <v>212</v>
      </c>
      <c r="E65" s="196"/>
      <c r="F65" s="196"/>
      <c r="G65" s="196"/>
    </row>
    <row r="66" spans="1:7" ht="15.6" x14ac:dyDescent="0.3">
      <c r="A66" s="76" t="s">
        <v>10</v>
      </c>
      <c r="B66" s="2"/>
      <c r="C66" s="2">
        <v>112</v>
      </c>
      <c r="D66" s="2">
        <v>212</v>
      </c>
      <c r="E66" s="196">
        <f>E70+E74</f>
        <v>19000</v>
      </c>
      <c r="F66" s="196">
        <f t="shared" ref="F66:G66" si="12">F70+F74</f>
        <v>19000</v>
      </c>
      <c r="G66" s="196">
        <f t="shared" si="12"/>
        <v>19000</v>
      </c>
    </row>
    <row r="67" spans="1:7" ht="15.6" x14ac:dyDescent="0.3">
      <c r="A67" s="107" t="s">
        <v>34</v>
      </c>
      <c r="B67" s="98">
        <v>2122</v>
      </c>
      <c r="C67" s="98">
        <v>112</v>
      </c>
      <c r="D67" s="98">
        <v>222</v>
      </c>
      <c r="E67" s="110">
        <f>SUM(E68:E70)</f>
        <v>6000</v>
      </c>
      <c r="F67" s="122">
        <f t="shared" ref="F67:G67" si="13">SUM(F68:F70)</f>
        <v>6300</v>
      </c>
      <c r="G67" s="122">
        <f t="shared" si="13"/>
        <v>6200</v>
      </c>
    </row>
    <row r="68" spans="1:7" x14ac:dyDescent="0.3">
      <c r="A68" s="35" t="s">
        <v>8</v>
      </c>
      <c r="B68" s="201"/>
      <c r="C68" s="201">
        <v>112</v>
      </c>
      <c r="D68" s="201">
        <v>222</v>
      </c>
      <c r="E68" s="235">
        <v>1000</v>
      </c>
      <c r="F68" s="235">
        <v>1300</v>
      </c>
      <c r="G68" s="235">
        <v>1200</v>
      </c>
    </row>
    <row r="69" spans="1:7" x14ac:dyDescent="0.3">
      <c r="A69" s="77" t="s">
        <v>9</v>
      </c>
      <c r="B69" s="201"/>
      <c r="C69" s="201"/>
      <c r="D69" s="201"/>
      <c r="E69" s="235"/>
      <c r="F69" s="235"/>
      <c r="G69" s="235"/>
    </row>
    <row r="70" spans="1:7" ht="15.6" x14ac:dyDescent="0.3">
      <c r="A70" s="76" t="s">
        <v>10</v>
      </c>
      <c r="B70" s="5"/>
      <c r="C70" s="56">
        <v>112</v>
      </c>
      <c r="D70" s="56">
        <v>222</v>
      </c>
      <c r="E70" s="196">
        <v>5000</v>
      </c>
      <c r="F70" s="196">
        <v>5000</v>
      </c>
      <c r="G70" s="196">
        <v>5000</v>
      </c>
    </row>
    <row r="71" spans="1:7" ht="15.6" x14ac:dyDescent="0.3">
      <c r="A71" s="107" t="s">
        <v>35</v>
      </c>
      <c r="B71" s="98">
        <v>2123</v>
      </c>
      <c r="C71" s="98">
        <v>112</v>
      </c>
      <c r="D71" s="98">
        <v>226</v>
      </c>
      <c r="E71" s="122">
        <f>SUM(E72:E74)</f>
        <v>18000</v>
      </c>
      <c r="F71" s="122">
        <f t="shared" ref="F71:G71" si="14">SUM(F72:F74)</f>
        <v>16000</v>
      </c>
      <c r="G71" s="122">
        <f t="shared" si="14"/>
        <v>16000</v>
      </c>
    </row>
    <row r="72" spans="1:7" x14ac:dyDescent="0.3">
      <c r="A72" s="35" t="s">
        <v>8</v>
      </c>
      <c r="B72" s="200"/>
      <c r="C72" s="239">
        <v>112</v>
      </c>
      <c r="D72" s="200">
        <v>226</v>
      </c>
      <c r="E72" s="241">
        <v>4000</v>
      </c>
      <c r="F72" s="241">
        <v>2000</v>
      </c>
      <c r="G72" s="241">
        <v>2000</v>
      </c>
    </row>
    <row r="73" spans="1:7" x14ac:dyDescent="0.3">
      <c r="A73" s="77" t="s">
        <v>9</v>
      </c>
      <c r="B73" s="201"/>
      <c r="C73" s="240"/>
      <c r="D73" s="201"/>
      <c r="E73" s="235"/>
      <c r="F73" s="235"/>
      <c r="G73" s="235"/>
    </row>
    <row r="74" spans="1:7" ht="15.6" x14ac:dyDescent="0.3">
      <c r="A74" s="78" t="s">
        <v>10</v>
      </c>
      <c r="B74" s="56"/>
      <c r="C74" s="58">
        <v>112</v>
      </c>
      <c r="D74" s="56">
        <v>226</v>
      </c>
      <c r="E74" s="196">
        <v>14000</v>
      </c>
      <c r="F74" s="196">
        <v>14000</v>
      </c>
      <c r="G74" s="196">
        <v>14000</v>
      </c>
    </row>
    <row r="75" spans="1:7" ht="46.8" x14ac:dyDescent="0.3">
      <c r="A75" s="107" t="s">
        <v>31</v>
      </c>
      <c r="B75" s="98">
        <v>2124</v>
      </c>
      <c r="C75" s="98">
        <v>112</v>
      </c>
      <c r="D75" s="98">
        <v>266</v>
      </c>
      <c r="E75" s="110">
        <f>SUM(E76:E79)</f>
        <v>0</v>
      </c>
      <c r="F75" s="110">
        <f t="shared" ref="F75:G75" si="15">SUM(F76:F79)</f>
        <v>0</v>
      </c>
      <c r="G75" s="110">
        <f t="shared" si="15"/>
        <v>0</v>
      </c>
    </row>
    <row r="76" spans="1:7" x14ac:dyDescent="0.3">
      <c r="A76" s="35" t="s">
        <v>8</v>
      </c>
      <c r="B76" s="201"/>
      <c r="C76" s="240">
        <v>112</v>
      </c>
      <c r="D76" s="201">
        <v>266</v>
      </c>
      <c r="E76" s="238">
        <v>0</v>
      </c>
      <c r="F76" s="238">
        <v>0</v>
      </c>
      <c r="G76" s="238">
        <v>0</v>
      </c>
    </row>
    <row r="77" spans="1:7" x14ac:dyDescent="0.3">
      <c r="A77" s="77" t="s">
        <v>9</v>
      </c>
      <c r="B77" s="201"/>
      <c r="C77" s="240"/>
      <c r="D77" s="201"/>
      <c r="E77" s="238"/>
      <c r="F77" s="238"/>
      <c r="G77" s="238"/>
    </row>
    <row r="78" spans="1:7" ht="15.6" x14ac:dyDescent="0.3">
      <c r="A78" s="1" t="s">
        <v>30</v>
      </c>
      <c r="B78" s="2"/>
      <c r="C78" s="25">
        <v>112</v>
      </c>
      <c r="D78" s="2">
        <v>266</v>
      </c>
      <c r="E78" s="3"/>
      <c r="F78" s="3">
        <v>0</v>
      </c>
      <c r="G78" s="3">
        <v>0</v>
      </c>
    </row>
    <row r="79" spans="1:7" ht="15.6" x14ac:dyDescent="0.3">
      <c r="A79" s="76" t="s">
        <v>10</v>
      </c>
      <c r="B79" s="2"/>
      <c r="C79" s="25">
        <v>112</v>
      </c>
      <c r="D79" s="2">
        <v>266</v>
      </c>
      <c r="E79" s="3">
        <v>0</v>
      </c>
      <c r="F79" s="3">
        <v>0</v>
      </c>
      <c r="G79" s="3">
        <v>0</v>
      </c>
    </row>
    <row r="80" spans="1:7" ht="15.6" x14ac:dyDescent="0.3">
      <c r="A80" s="4"/>
      <c r="B80" s="5"/>
      <c r="C80" s="5"/>
      <c r="D80" s="5"/>
      <c r="E80" s="6"/>
      <c r="F80" s="6"/>
      <c r="G80" s="6"/>
    </row>
    <row r="81" spans="1:7" ht="39.6" x14ac:dyDescent="0.3">
      <c r="A81" s="111" t="s">
        <v>36</v>
      </c>
      <c r="B81" s="98">
        <v>2130</v>
      </c>
      <c r="C81" s="98">
        <v>113</v>
      </c>
      <c r="D81" s="98"/>
      <c r="E81" s="110">
        <f>E82</f>
        <v>0</v>
      </c>
      <c r="F81" s="110">
        <f t="shared" ref="F81:G81" si="16">F82</f>
        <v>0</v>
      </c>
      <c r="G81" s="110">
        <f t="shared" si="16"/>
        <v>0</v>
      </c>
    </row>
    <row r="82" spans="1:7" x14ac:dyDescent="0.3">
      <c r="A82" s="242" t="s">
        <v>13</v>
      </c>
      <c r="B82" s="204"/>
      <c r="C82" s="204"/>
      <c r="D82" s="204"/>
      <c r="E82" s="207"/>
      <c r="F82" s="207"/>
      <c r="G82" s="207"/>
    </row>
    <row r="83" spans="1:7" x14ac:dyDescent="0.3">
      <c r="A83" s="242"/>
      <c r="B83" s="204"/>
      <c r="C83" s="204"/>
      <c r="D83" s="204"/>
      <c r="E83" s="207"/>
      <c r="F83" s="207"/>
      <c r="G83" s="207"/>
    </row>
    <row r="84" spans="1:7" ht="52.8" x14ac:dyDescent="0.3">
      <c r="A84" s="103" t="s">
        <v>37</v>
      </c>
      <c r="B84" s="98">
        <v>2140</v>
      </c>
      <c r="C84" s="98">
        <v>119</v>
      </c>
      <c r="D84" s="98">
        <v>213</v>
      </c>
      <c r="E84" s="110">
        <f>E85</f>
        <v>4502000</v>
      </c>
      <c r="F84" s="122">
        <f t="shared" ref="F84:G84" si="17">F85</f>
        <v>3082000</v>
      </c>
      <c r="G84" s="122">
        <f t="shared" si="17"/>
        <v>3050000</v>
      </c>
    </row>
    <row r="85" spans="1:7" ht="15" customHeight="1" x14ac:dyDescent="0.3">
      <c r="A85" s="115" t="s">
        <v>13</v>
      </c>
      <c r="B85" s="246">
        <v>2141</v>
      </c>
      <c r="C85" s="231">
        <v>119</v>
      </c>
      <c r="D85" s="231">
        <v>213</v>
      </c>
      <c r="E85" s="237">
        <f>SUM(E87:E90)</f>
        <v>4502000</v>
      </c>
      <c r="F85" s="237">
        <f t="shared" ref="F85:G85" si="18">SUM(F87:F90)</f>
        <v>3082000</v>
      </c>
      <c r="G85" s="237">
        <f t="shared" si="18"/>
        <v>3050000</v>
      </c>
    </row>
    <row r="86" spans="1:7" ht="15" customHeight="1" x14ac:dyDescent="0.3">
      <c r="A86" s="116" t="s">
        <v>38</v>
      </c>
      <c r="B86" s="246"/>
      <c r="C86" s="231"/>
      <c r="D86" s="231"/>
      <c r="E86" s="237"/>
      <c r="F86" s="237"/>
      <c r="G86" s="237"/>
    </row>
    <row r="87" spans="1:7" ht="15" customHeight="1" x14ac:dyDescent="0.3">
      <c r="A87" s="10" t="s">
        <v>8</v>
      </c>
      <c r="B87" s="243"/>
      <c r="C87" s="243">
        <v>119</v>
      </c>
      <c r="D87" s="243">
        <v>213</v>
      </c>
      <c r="E87" s="244">
        <v>4200000</v>
      </c>
      <c r="F87" s="244">
        <v>2780000</v>
      </c>
      <c r="G87" s="244">
        <v>2748000</v>
      </c>
    </row>
    <row r="88" spans="1:7" ht="15" customHeight="1" x14ac:dyDescent="0.3">
      <c r="A88" s="75" t="s">
        <v>9</v>
      </c>
      <c r="B88" s="200"/>
      <c r="C88" s="200"/>
      <c r="D88" s="200"/>
      <c r="E88" s="245"/>
      <c r="F88" s="245"/>
      <c r="G88" s="245"/>
    </row>
    <row r="89" spans="1:7" ht="15.6" x14ac:dyDescent="0.3">
      <c r="A89" s="1" t="s">
        <v>30</v>
      </c>
      <c r="B89" s="2"/>
      <c r="C89" s="2">
        <v>119</v>
      </c>
      <c r="D89" s="2">
        <v>213</v>
      </c>
      <c r="E89" s="196">
        <v>0</v>
      </c>
      <c r="F89" s="196">
        <v>0</v>
      </c>
      <c r="G89" s="196">
        <v>0</v>
      </c>
    </row>
    <row r="90" spans="1:7" ht="15.6" x14ac:dyDescent="0.3">
      <c r="A90" s="76" t="s">
        <v>10</v>
      </c>
      <c r="B90" s="2"/>
      <c r="C90" s="2">
        <v>119</v>
      </c>
      <c r="D90" s="2">
        <v>213</v>
      </c>
      <c r="E90" s="196">
        <v>302000</v>
      </c>
      <c r="F90" s="196">
        <v>302000</v>
      </c>
      <c r="G90" s="196">
        <v>302000</v>
      </c>
    </row>
    <row r="91" spans="1:7" ht="15.6" x14ac:dyDescent="0.3">
      <c r="A91" s="88" t="s">
        <v>39</v>
      </c>
      <c r="B91" s="98">
        <v>2142</v>
      </c>
      <c r="C91" s="98">
        <v>119</v>
      </c>
      <c r="D91" s="98"/>
      <c r="E91" s="110">
        <f>E92</f>
        <v>0</v>
      </c>
      <c r="F91" s="110">
        <f>F92</f>
        <v>0</v>
      </c>
      <c r="G91" s="110">
        <f>G92</f>
        <v>0</v>
      </c>
    </row>
    <row r="92" spans="1:7" ht="15" customHeight="1" x14ac:dyDescent="0.3">
      <c r="A92" s="20" t="s">
        <v>8</v>
      </c>
      <c r="B92" s="243"/>
      <c r="C92" s="243">
        <v>119</v>
      </c>
      <c r="D92" s="247"/>
      <c r="E92" s="249"/>
      <c r="F92" s="249"/>
      <c r="G92" s="249"/>
    </row>
    <row r="93" spans="1:7" ht="15" customHeight="1" x14ac:dyDescent="0.3">
      <c r="A93" s="75" t="s">
        <v>9</v>
      </c>
      <c r="B93" s="200"/>
      <c r="C93" s="200"/>
      <c r="D93" s="248"/>
      <c r="E93" s="213"/>
      <c r="F93" s="213"/>
      <c r="G93" s="213"/>
    </row>
    <row r="94" spans="1:7" ht="52.8" x14ac:dyDescent="0.3">
      <c r="A94" s="4" t="s">
        <v>40</v>
      </c>
      <c r="B94" s="5">
        <v>2170</v>
      </c>
      <c r="C94" s="5">
        <v>139</v>
      </c>
      <c r="D94" s="5"/>
      <c r="E94" s="6"/>
      <c r="F94" s="6"/>
      <c r="G94" s="6"/>
    </row>
    <row r="95" spans="1:7" x14ac:dyDescent="0.3">
      <c r="A95" s="18" t="s">
        <v>13</v>
      </c>
      <c r="B95" s="210">
        <v>2171</v>
      </c>
      <c r="C95" s="210">
        <v>139</v>
      </c>
      <c r="D95" s="210"/>
      <c r="E95" s="212"/>
      <c r="F95" s="212"/>
      <c r="G95" s="212"/>
    </row>
    <row r="96" spans="1:7" x14ac:dyDescent="0.3">
      <c r="A96" s="19" t="s">
        <v>41</v>
      </c>
      <c r="B96" s="211"/>
      <c r="C96" s="211"/>
      <c r="D96" s="211"/>
      <c r="E96" s="213"/>
      <c r="F96" s="213"/>
      <c r="G96" s="213"/>
    </row>
    <row r="97" spans="1:7" ht="26.4" x14ac:dyDescent="0.3">
      <c r="A97" s="7" t="s">
        <v>42</v>
      </c>
      <c r="B97" s="5">
        <v>2172</v>
      </c>
      <c r="C97" s="5">
        <v>139</v>
      </c>
      <c r="D97" s="5"/>
      <c r="E97" s="6"/>
      <c r="F97" s="6"/>
      <c r="G97" s="6"/>
    </row>
    <row r="98" spans="1:7" ht="26.4" x14ac:dyDescent="0.3">
      <c r="A98" s="94" t="s">
        <v>43</v>
      </c>
      <c r="B98" s="95">
        <v>2200</v>
      </c>
      <c r="C98" s="95">
        <v>300</v>
      </c>
      <c r="D98" s="117"/>
      <c r="E98" s="99">
        <f>1350000-E115-E120-E129</f>
        <v>1116200</v>
      </c>
      <c r="F98" s="99">
        <f>893700-F115-F120-F129</f>
        <v>659900</v>
      </c>
      <c r="G98" s="99">
        <f>883300-G115-G120-G129</f>
        <v>649500</v>
      </c>
    </row>
    <row r="99" spans="1:7" x14ac:dyDescent="0.3">
      <c r="A99" s="11" t="s">
        <v>13</v>
      </c>
      <c r="B99" s="211">
        <v>2210</v>
      </c>
      <c r="C99" s="211">
        <v>320</v>
      </c>
      <c r="D99" s="211"/>
      <c r="E99" s="213"/>
      <c r="F99" s="213"/>
      <c r="G99" s="213"/>
    </row>
    <row r="100" spans="1:7" ht="39.6" x14ac:dyDescent="0.3">
      <c r="A100" s="12" t="s">
        <v>44</v>
      </c>
      <c r="B100" s="204"/>
      <c r="C100" s="204"/>
      <c r="D100" s="204"/>
      <c r="E100" s="207"/>
      <c r="F100" s="207"/>
      <c r="G100" s="207"/>
    </row>
    <row r="101" spans="1:7" x14ac:dyDescent="0.3">
      <c r="A101" s="18" t="s">
        <v>17</v>
      </c>
      <c r="B101" s="204">
        <v>2211</v>
      </c>
      <c r="C101" s="204">
        <v>321</v>
      </c>
      <c r="D101" s="204"/>
      <c r="E101" s="207"/>
      <c r="F101" s="207"/>
      <c r="G101" s="207"/>
    </row>
    <row r="102" spans="1:7" ht="39.6" x14ac:dyDescent="0.3">
      <c r="A102" s="19" t="s">
        <v>45</v>
      </c>
      <c r="B102" s="204"/>
      <c r="C102" s="204"/>
      <c r="D102" s="204"/>
      <c r="E102" s="207"/>
      <c r="F102" s="207"/>
      <c r="G102" s="207"/>
    </row>
    <row r="103" spans="1:7" ht="15.6" x14ac:dyDescent="0.3">
      <c r="A103" s="17"/>
      <c r="B103" s="5"/>
      <c r="C103" s="5"/>
      <c r="D103" s="5"/>
      <c r="E103" s="6"/>
      <c r="F103" s="6"/>
      <c r="G103" s="6"/>
    </row>
    <row r="104" spans="1:7" ht="52.8" x14ac:dyDescent="0.3">
      <c r="A104" s="4" t="s">
        <v>46</v>
      </c>
      <c r="B104" s="5">
        <v>2220</v>
      </c>
      <c r="C104" s="5">
        <v>340</v>
      </c>
      <c r="D104" s="5">
        <v>296</v>
      </c>
      <c r="E104" s="181">
        <f>E98</f>
        <v>1116200</v>
      </c>
      <c r="F104" s="181">
        <f>F98</f>
        <v>659900</v>
      </c>
      <c r="G104" s="181">
        <f>G98</f>
        <v>649500</v>
      </c>
    </row>
    <row r="105" spans="1:7" ht="15" customHeight="1" x14ac:dyDescent="0.3">
      <c r="A105" s="251" t="s">
        <v>124</v>
      </c>
      <c r="B105" s="211">
        <v>2221</v>
      </c>
      <c r="C105" s="200">
        <v>340</v>
      </c>
      <c r="D105" s="253">
        <v>296</v>
      </c>
      <c r="E105" s="241">
        <f>E104</f>
        <v>1116200</v>
      </c>
      <c r="F105" s="241">
        <f>F104</f>
        <v>659900</v>
      </c>
      <c r="G105" s="241">
        <f>G104</f>
        <v>649500</v>
      </c>
    </row>
    <row r="106" spans="1:7" ht="15" customHeight="1" x14ac:dyDescent="0.3">
      <c r="A106" s="252"/>
      <c r="B106" s="204"/>
      <c r="C106" s="201"/>
      <c r="D106" s="234"/>
      <c r="E106" s="235"/>
      <c r="F106" s="235"/>
      <c r="G106" s="235"/>
    </row>
    <row r="107" spans="1:7" ht="79.2" x14ac:dyDescent="0.3">
      <c r="A107" s="4" t="s">
        <v>47</v>
      </c>
      <c r="B107" s="5">
        <v>2230</v>
      </c>
      <c r="C107" s="5">
        <v>350</v>
      </c>
      <c r="D107" s="5"/>
      <c r="E107" s="6"/>
      <c r="F107" s="6"/>
      <c r="G107" s="6"/>
    </row>
    <row r="108" spans="1:7" x14ac:dyDescent="0.3">
      <c r="A108" s="250" t="s">
        <v>17</v>
      </c>
      <c r="B108" s="201"/>
      <c r="C108" s="201">
        <v>350</v>
      </c>
      <c r="D108" s="201"/>
      <c r="E108" s="238"/>
      <c r="F108" s="238"/>
      <c r="G108" s="238"/>
    </row>
    <row r="109" spans="1:7" x14ac:dyDescent="0.3">
      <c r="A109" s="250"/>
      <c r="B109" s="201"/>
      <c r="C109" s="201"/>
      <c r="D109" s="201"/>
      <c r="E109" s="238"/>
      <c r="F109" s="238"/>
      <c r="G109" s="238"/>
    </row>
    <row r="110" spans="1:7" ht="15.6" x14ac:dyDescent="0.3">
      <c r="A110" s="4"/>
      <c r="B110" s="5"/>
      <c r="C110" s="5"/>
      <c r="D110" s="5"/>
      <c r="E110" s="6"/>
      <c r="F110" s="6"/>
      <c r="G110" s="6"/>
    </row>
    <row r="111" spans="1:7" ht="39.6" x14ac:dyDescent="0.3">
      <c r="A111" s="4" t="s">
        <v>48</v>
      </c>
      <c r="B111" s="5">
        <v>2240</v>
      </c>
      <c r="C111" s="5">
        <v>360</v>
      </c>
      <c r="D111" s="5"/>
      <c r="E111" s="6"/>
      <c r="F111" s="6"/>
      <c r="G111" s="6"/>
    </row>
    <row r="112" spans="1:7" ht="26.4" x14ac:dyDescent="0.3">
      <c r="A112" s="94" t="s">
        <v>49</v>
      </c>
      <c r="B112" s="95">
        <v>2300</v>
      </c>
      <c r="C112" s="95">
        <v>850</v>
      </c>
      <c r="D112" s="95">
        <v>290</v>
      </c>
      <c r="E112" s="99">
        <f>E113+E119+E128</f>
        <v>270800</v>
      </c>
      <c r="F112" s="99">
        <f>F113+F119+F128</f>
        <v>270800</v>
      </c>
      <c r="G112" s="99">
        <f>G113+G119+G128</f>
        <v>270800</v>
      </c>
    </row>
    <row r="113" spans="1:8" ht="15" customHeight="1" x14ac:dyDescent="0.3">
      <c r="A113" s="111" t="s">
        <v>13</v>
      </c>
      <c r="B113" s="231">
        <v>2310</v>
      </c>
      <c r="C113" s="231">
        <v>851</v>
      </c>
      <c r="D113" s="254">
        <v>290</v>
      </c>
      <c r="E113" s="237">
        <f>SUM(E115:E118)</f>
        <v>177800</v>
      </c>
      <c r="F113" s="237">
        <f t="shared" ref="F113:G113" si="19">SUM(F115:F118)</f>
        <v>177800</v>
      </c>
      <c r="G113" s="237">
        <f t="shared" si="19"/>
        <v>177800</v>
      </c>
      <c r="H113" s="73"/>
    </row>
    <row r="114" spans="1:8" ht="26.4" x14ac:dyDescent="0.3">
      <c r="A114" s="111" t="s">
        <v>50</v>
      </c>
      <c r="B114" s="231"/>
      <c r="C114" s="231"/>
      <c r="D114" s="254"/>
      <c r="E114" s="237"/>
      <c r="F114" s="237"/>
      <c r="G114" s="237"/>
    </row>
    <row r="115" spans="1:8" x14ac:dyDescent="0.3">
      <c r="A115" s="35" t="s">
        <v>8</v>
      </c>
      <c r="B115" s="201">
        <v>2311</v>
      </c>
      <c r="C115" s="201">
        <v>851</v>
      </c>
      <c r="D115" s="201">
        <v>290</v>
      </c>
      <c r="E115" s="235">
        <v>140800</v>
      </c>
      <c r="F115" s="235">
        <v>140800</v>
      </c>
      <c r="G115" s="235">
        <v>140800</v>
      </c>
    </row>
    <row r="116" spans="1:8" x14ac:dyDescent="0.3">
      <c r="A116" s="77" t="s">
        <v>9</v>
      </c>
      <c r="B116" s="201"/>
      <c r="C116" s="201"/>
      <c r="D116" s="201"/>
      <c r="E116" s="235"/>
      <c r="F116" s="235"/>
      <c r="G116" s="235"/>
    </row>
    <row r="117" spans="1:8" ht="15.6" x14ac:dyDescent="0.3">
      <c r="A117" s="1" t="s">
        <v>30</v>
      </c>
      <c r="B117" s="2">
        <v>2312</v>
      </c>
      <c r="C117" s="2">
        <v>851</v>
      </c>
      <c r="D117" s="2">
        <v>290</v>
      </c>
      <c r="E117" s="196"/>
      <c r="F117" s="196"/>
      <c r="G117" s="196"/>
    </row>
    <row r="118" spans="1:8" ht="15.6" x14ac:dyDescent="0.3">
      <c r="A118" s="76" t="s">
        <v>10</v>
      </c>
      <c r="B118" s="2">
        <v>2313</v>
      </c>
      <c r="C118" s="2">
        <v>851</v>
      </c>
      <c r="D118" s="2">
        <v>290</v>
      </c>
      <c r="E118" s="196">
        <v>37000</v>
      </c>
      <c r="F118" s="196">
        <v>37000</v>
      </c>
      <c r="G118" s="196">
        <v>37000</v>
      </c>
    </row>
    <row r="119" spans="1:8" ht="52.8" x14ac:dyDescent="0.3">
      <c r="A119" s="118" t="s">
        <v>51</v>
      </c>
      <c r="B119" s="98">
        <v>2320</v>
      </c>
      <c r="C119" s="98">
        <v>852</v>
      </c>
      <c r="D119" s="108">
        <v>290</v>
      </c>
      <c r="E119" s="110">
        <f>E122+E123+E124</f>
        <v>88000</v>
      </c>
      <c r="F119" s="110">
        <f t="shared" ref="F119:G119" si="20">F122+F123+F124</f>
        <v>88000</v>
      </c>
      <c r="G119" s="110">
        <f t="shared" si="20"/>
        <v>88000</v>
      </c>
    </row>
    <row r="120" spans="1:8" ht="15" customHeight="1" x14ac:dyDescent="0.3">
      <c r="A120" s="255" t="s">
        <v>79</v>
      </c>
      <c r="B120" s="201">
        <v>2321</v>
      </c>
      <c r="C120" s="201">
        <v>852</v>
      </c>
      <c r="D120" s="256">
        <v>290</v>
      </c>
      <c r="E120" s="235">
        <f>E122+E123</f>
        <v>88000</v>
      </c>
      <c r="F120" s="235">
        <f>SUM(F122:F123)</f>
        <v>88000</v>
      </c>
      <c r="G120" s="235">
        <f>SUM(G122:G123)</f>
        <v>88000</v>
      </c>
    </row>
    <row r="121" spans="1:8" ht="15" customHeight="1" x14ac:dyDescent="0.3">
      <c r="A121" s="255"/>
      <c r="B121" s="201"/>
      <c r="C121" s="201"/>
      <c r="D121" s="256"/>
      <c r="E121" s="235"/>
      <c r="F121" s="235"/>
      <c r="G121" s="235"/>
    </row>
    <row r="122" spans="1:8" ht="15.6" x14ac:dyDescent="0.3">
      <c r="A122" s="59" t="s">
        <v>118</v>
      </c>
      <c r="B122" s="56"/>
      <c r="C122" s="56">
        <v>852</v>
      </c>
      <c r="D122" s="57">
        <v>291</v>
      </c>
      <c r="E122" s="196">
        <v>88000</v>
      </c>
      <c r="F122" s="196">
        <v>88000</v>
      </c>
      <c r="G122" s="196">
        <v>88000</v>
      </c>
    </row>
    <row r="123" spans="1:8" ht="15.6" x14ac:dyDescent="0.3">
      <c r="A123" s="59" t="s">
        <v>119</v>
      </c>
      <c r="B123" s="56"/>
      <c r="C123" s="56">
        <v>852</v>
      </c>
      <c r="D123" s="57">
        <v>291</v>
      </c>
      <c r="E123" s="55"/>
      <c r="F123" s="55"/>
      <c r="G123" s="55"/>
    </row>
    <row r="124" spans="1:8" ht="15.6" x14ac:dyDescent="0.3">
      <c r="A124" s="76" t="s">
        <v>10</v>
      </c>
      <c r="B124" s="56"/>
      <c r="C124" s="56"/>
      <c r="D124" s="57"/>
      <c r="E124" s="55">
        <f>SUM(E125:E127)</f>
        <v>0</v>
      </c>
      <c r="F124" s="83">
        <f t="shared" ref="F124:G124" si="21">SUM(F125:F127)</f>
        <v>0</v>
      </c>
      <c r="G124" s="83">
        <f t="shared" si="21"/>
        <v>0</v>
      </c>
    </row>
    <row r="125" spans="1:8" ht="15.6" x14ac:dyDescent="0.3">
      <c r="A125" s="60" t="s">
        <v>118</v>
      </c>
      <c r="B125" s="56"/>
      <c r="C125" s="56">
        <v>852</v>
      </c>
      <c r="D125" s="57">
        <v>291</v>
      </c>
      <c r="E125" s="55">
        <v>0</v>
      </c>
      <c r="F125" s="55">
        <v>0</v>
      </c>
      <c r="G125" s="55">
        <v>0</v>
      </c>
    </row>
    <row r="126" spans="1:8" ht="15.6" x14ac:dyDescent="0.3">
      <c r="A126" s="60" t="s">
        <v>119</v>
      </c>
      <c r="B126" s="56"/>
      <c r="C126" s="56">
        <v>852</v>
      </c>
      <c r="D126" s="57">
        <v>291</v>
      </c>
      <c r="E126" s="55">
        <v>0</v>
      </c>
      <c r="F126" s="55">
        <v>0</v>
      </c>
      <c r="G126" s="55">
        <v>0</v>
      </c>
    </row>
    <row r="127" spans="1:8" ht="15.6" x14ac:dyDescent="0.3">
      <c r="A127" s="87" t="s">
        <v>130</v>
      </c>
      <c r="B127" s="84"/>
      <c r="C127" s="84">
        <v>852</v>
      </c>
      <c r="D127" s="85">
        <v>291</v>
      </c>
      <c r="E127" s="83">
        <v>0</v>
      </c>
      <c r="F127" s="83">
        <v>0</v>
      </c>
      <c r="G127" s="83">
        <v>0</v>
      </c>
    </row>
    <row r="128" spans="1:8" ht="26.4" x14ac:dyDescent="0.3">
      <c r="A128" s="119" t="s">
        <v>53</v>
      </c>
      <c r="B128" s="98">
        <v>2330</v>
      </c>
      <c r="C128" s="98">
        <v>853</v>
      </c>
      <c r="D128" s="108">
        <v>290</v>
      </c>
      <c r="E128" s="110">
        <f>E129+E134</f>
        <v>5000</v>
      </c>
      <c r="F128" s="110">
        <f t="shared" ref="F128:G128" si="22">F129+F134</f>
        <v>5000</v>
      </c>
      <c r="G128" s="110">
        <f t="shared" si="22"/>
        <v>5000</v>
      </c>
    </row>
    <row r="129" spans="1:8" ht="15" customHeight="1" x14ac:dyDescent="0.3">
      <c r="A129" s="255" t="s">
        <v>79</v>
      </c>
      <c r="B129" s="201">
        <v>2331</v>
      </c>
      <c r="C129" s="201">
        <v>853</v>
      </c>
      <c r="D129" s="256">
        <v>290</v>
      </c>
      <c r="E129" s="235">
        <f>SUM(E131:E132)</f>
        <v>5000</v>
      </c>
      <c r="F129" s="235">
        <f t="shared" ref="F129:G129" si="23">SUM(F131:F132)</f>
        <v>5000</v>
      </c>
      <c r="G129" s="235">
        <f t="shared" si="23"/>
        <v>5000</v>
      </c>
    </row>
    <row r="130" spans="1:8" ht="15" customHeight="1" x14ac:dyDescent="0.3">
      <c r="A130" s="255"/>
      <c r="B130" s="201"/>
      <c r="C130" s="201"/>
      <c r="D130" s="256"/>
      <c r="E130" s="235"/>
      <c r="F130" s="235"/>
      <c r="G130" s="235"/>
    </row>
    <row r="131" spans="1:8" ht="15.6" x14ac:dyDescent="0.3">
      <c r="A131" s="59" t="s">
        <v>120</v>
      </c>
      <c r="B131" s="56"/>
      <c r="C131" s="56">
        <v>853</v>
      </c>
      <c r="D131" s="57">
        <v>291</v>
      </c>
      <c r="E131" s="196">
        <v>5000</v>
      </c>
      <c r="F131" s="196">
        <v>5000</v>
      </c>
      <c r="G131" s="196">
        <v>5000</v>
      </c>
    </row>
    <row r="132" spans="1:8" ht="15.6" x14ac:dyDescent="0.3">
      <c r="A132" s="59" t="s">
        <v>121</v>
      </c>
      <c r="B132" s="56"/>
      <c r="C132" s="56">
        <v>853</v>
      </c>
      <c r="D132" s="57">
        <v>292</v>
      </c>
      <c r="E132" s="196"/>
      <c r="F132" s="196"/>
      <c r="G132" s="196"/>
    </row>
    <row r="133" spans="1:8" ht="15.6" x14ac:dyDescent="0.3">
      <c r="A133" s="79" t="s">
        <v>10</v>
      </c>
      <c r="B133" s="56"/>
      <c r="C133" s="56"/>
      <c r="D133" s="57"/>
      <c r="E133" s="55">
        <f>SUM(E134)</f>
        <v>0</v>
      </c>
      <c r="F133" s="83">
        <f t="shared" ref="F133:G133" si="24">SUM(F134)</f>
        <v>0</v>
      </c>
      <c r="G133" s="83">
        <f t="shared" si="24"/>
        <v>0</v>
      </c>
    </row>
    <row r="134" spans="1:8" ht="15.6" x14ac:dyDescent="0.3">
      <c r="A134" s="59" t="s">
        <v>122</v>
      </c>
      <c r="B134" s="56"/>
      <c r="C134" s="56">
        <v>853</v>
      </c>
      <c r="D134" s="57">
        <v>293</v>
      </c>
      <c r="E134" s="55"/>
      <c r="F134" s="55"/>
      <c r="G134" s="55"/>
    </row>
    <row r="135" spans="1:8" ht="26.4" x14ac:dyDescent="0.3">
      <c r="A135" s="14" t="s">
        <v>54</v>
      </c>
      <c r="B135" s="15">
        <v>2400</v>
      </c>
      <c r="C135" s="15" t="s">
        <v>7</v>
      </c>
      <c r="D135" s="15"/>
      <c r="E135" s="16"/>
      <c r="F135" s="16"/>
      <c r="G135" s="16"/>
    </row>
    <row r="136" spans="1:8" ht="15" customHeight="1" x14ac:dyDescent="0.3">
      <c r="A136" s="260" t="s">
        <v>17</v>
      </c>
      <c r="B136" s="262"/>
      <c r="C136" s="243"/>
      <c r="D136" s="262"/>
      <c r="E136" s="259"/>
      <c r="F136" s="259"/>
      <c r="G136" s="259"/>
    </row>
    <row r="137" spans="1:8" ht="15.75" customHeight="1" x14ac:dyDescent="0.3">
      <c r="A137" s="260"/>
      <c r="B137" s="262"/>
      <c r="C137" s="243"/>
      <c r="D137" s="262"/>
      <c r="E137" s="259"/>
      <c r="F137" s="259"/>
      <c r="G137" s="259"/>
    </row>
    <row r="138" spans="1:8" ht="26.4" x14ac:dyDescent="0.3">
      <c r="A138" s="94" t="s">
        <v>55</v>
      </c>
      <c r="B138" s="95">
        <v>2500</v>
      </c>
      <c r="C138" s="95" t="s">
        <v>7</v>
      </c>
      <c r="D138" s="95"/>
      <c r="E138" s="99">
        <f>E139</f>
        <v>0</v>
      </c>
      <c r="F138" s="99">
        <f t="shared" ref="F138:G138" si="25">F139</f>
        <v>0</v>
      </c>
      <c r="G138" s="99">
        <f t="shared" si="25"/>
        <v>0</v>
      </c>
    </row>
    <row r="139" spans="1:8" ht="52.8" x14ac:dyDescent="0.3">
      <c r="A139" s="4" t="s">
        <v>56</v>
      </c>
      <c r="B139" s="5">
        <v>2520</v>
      </c>
      <c r="C139" s="5">
        <v>831</v>
      </c>
      <c r="D139" s="5"/>
      <c r="E139" s="6"/>
      <c r="F139" s="6"/>
      <c r="G139" s="6"/>
    </row>
    <row r="140" spans="1:8" ht="15" customHeight="1" x14ac:dyDescent="0.3">
      <c r="A140" s="260" t="s">
        <v>17</v>
      </c>
      <c r="B140" s="243"/>
      <c r="C140" s="243">
        <v>831</v>
      </c>
      <c r="D140" s="262"/>
      <c r="E140" s="259"/>
      <c r="F140" s="259"/>
      <c r="G140" s="259"/>
    </row>
    <row r="141" spans="1:8" ht="15.75" customHeight="1" x14ac:dyDescent="0.3">
      <c r="A141" s="261"/>
      <c r="B141" s="200"/>
      <c r="C141" s="200"/>
      <c r="D141" s="262"/>
      <c r="E141" s="259"/>
      <c r="F141" s="259"/>
      <c r="G141" s="259"/>
      <c r="H141" s="170"/>
    </row>
    <row r="142" spans="1:8" ht="26.4" x14ac:dyDescent="0.3">
      <c r="A142" s="94" t="s">
        <v>57</v>
      </c>
      <c r="B142" s="95">
        <v>2600</v>
      </c>
      <c r="C142" s="95" t="s">
        <v>7</v>
      </c>
      <c r="D142" s="95">
        <v>220</v>
      </c>
      <c r="E142" s="99">
        <f>SUM(E143+E145+E148+E149+E196)+E188+E191</f>
        <v>7268085.96</v>
      </c>
      <c r="F142" s="99">
        <f t="shared" ref="F142:G142" si="26">SUM(F143+F145+F148+F149+F196)+F188+F191</f>
        <v>4982600</v>
      </c>
      <c r="G142" s="99">
        <f t="shared" si="26"/>
        <v>4776800</v>
      </c>
    </row>
    <row r="143" spans="1:8" ht="15" customHeight="1" x14ac:dyDescent="0.3">
      <c r="A143" s="13" t="s">
        <v>13</v>
      </c>
      <c r="B143" s="264">
        <v>2610</v>
      </c>
      <c r="C143" s="264">
        <v>241</v>
      </c>
      <c r="D143" s="210"/>
      <c r="E143" s="265"/>
      <c r="F143" s="257"/>
      <c r="G143" s="257"/>
      <c r="H143" s="73"/>
    </row>
    <row r="144" spans="1:8" ht="26.4" x14ac:dyDescent="0.3">
      <c r="A144" s="12" t="s">
        <v>58</v>
      </c>
      <c r="B144" s="211"/>
      <c r="C144" s="211"/>
      <c r="D144" s="211"/>
      <c r="E144" s="266"/>
      <c r="F144" s="258"/>
      <c r="G144" s="258"/>
    </row>
    <row r="145" spans="1:8" ht="39.6" x14ac:dyDescent="0.3">
      <c r="A145" s="4" t="s">
        <v>59</v>
      </c>
      <c r="B145" s="5">
        <v>2620</v>
      </c>
      <c r="C145" s="5">
        <v>242</v>
      </c>
      <c r="D145" s="5"/>
      <c r="E145" s="6"/>
      <c r="F145" s="6"/>
      <c r="G145" s="6"/>
    </row>
    <row r="146" spans="1:8" ht="15" customHeight="1" x14ac:dyDescent="0.3">
      <c r="A146" s="260" t="s">
        <v>78</v>
      </c>
      <c r="B146" s="263"/>
      <c r="C146" s="243"/>
      <c r="D146" s="243"/>
      <c r="E146" s="259"/>
      <c r="F146" s="259"/>
      <c r="G146" s="259"/>
    </row>
    <row r="147" spans="1:8" ht="15" customHeight="1" x14ac:dyDescent="0.3">
      <c r="A147" s="260"/>
      <c r="B147" s="263"/>
      <c r="C147" s="243"/>
      <c r="D147" s="243"/>
      <c r="E147" s="259"/>
      <c r="F147" s="259"/>
      <c r="G147" s="259"/>
    </row>
    <row r="148" spans="1:8" ht="39.6" x14ac:dyDescent="0.3">
      <c r="A148" s="4" t="s">
        <v>60</v>
      </c>
      <c r="B148" s="5">
        <v>2630</v>
      </c>
      <c r="C148" s="5">
        <v>243</v>
      </c>
      <c r="D148" s="5"/>
      <c r="E148" s="6"/>
      <c r="F148" s="6"/>
      <c r="G148" s="6"/>
      <c r="H148" s="170"/>
    </row>
    <row r="149" spans="1:8" ht="26.4" x14ac:dyDescent="0.3">
      <c r="A149" s="111" t="s">
        <v>61</v>
      </c>
      <c r="B149" s="98">
        <v>2640</v>
      </c>
      <c r="C149" s="98">
        <v>244</v>
      </c>
      <c r="D149" s="98"/>
      <c r="E149" s="183">
        <f>E150+E156+E161+E166+E170+E174+E178+E183+E187</f>
        <v>2468085.96</v>
      </c>
      <c r="F149" s="183">
        <f t="shared" ref="F149:G149" si="27">F150+F156+F161+F166+F170+F174+F178+F183+F187</f>
        <v>1552900</v>
      </c>
      <c r="G149" s="183">
        <f t="shared" si="27"/>
        <v>1547000</v>
      </c>
    </row>
    <row r="150" spans="1:8" ht="15" customHeight="1" x14ac:dyDescent="0.3">
      <c r="A150" s="120" t="s">
        <v>13</v>
      </c>
      <c r="B150" s="270">
        <v>2641</v>
      </c>
      <c r="C150" s="270">
        <v>244</v>
      </c>
      <c r="D150" s="270">
        <v>221</v>
      </c>
      <c r="E150" s="272">
        <f>SUM(E152:E155)</f>
        <v>153000</v>
      </c>
      <c r="F150" s="272">
        <f t="shared" ref="F150:G150" si="28">SUM(F152:F155)</f>
        <v>118000</v>
      </c>
      <c r="G150" s="272">
        <f t="shared" si="28"/>
        <v>117400</v>
      </c>
    </row>
    <row r="151" spans="1:8" ht="15.75" customHeight="1" x14ac:dyDescent="0.3">
      <c r="A151" s="120" t="s">
        <v>62</v>
      </c>
      <c r="B151" s="271"/>
      <c r="C151" s="271"/>
      <c r="D151" s="271"/>
      <c r="E151" s="273"/>
      <c r="F151" s="273"/>
      <c r="G151" s="273"/>
    </row>
    <row r="152" spans="1:8" ht="15" customHeight="1" x14ac:dyDescent="0.3">
      <c r="A152" s="10" t="s">
        <v>8</v>
      </c>
      <c r="B152" s="267"/>
      <c r="C152" s="263">
        <v>244</v>
      </c>
      <c r="D152" s="267">
        <v>221</v>
      </c>
      <c r="E152" s="268">
        <v>103000</v>
      </c>
      <c r="F152" s="269">
        <v>68000</v>
      </c>
      <c r="G152" s="269">
        <v>67400</v>
      </c>
    </row>
    <row r="153" spans="1:8" ht="15" customHeight="1" x14ac:dyDescent="0.3">
      <c r="A153" s="75" t="s">
        <v>9</v>
      </c>
      <c r="B153" s="200"/>
      <c r="C153" s="263"/>
      <c r="D153" s="200"/>
      <c r="E153" s="268"/>
      <c r="F153" s="269"/>
      <c r="G153" s="269"/>
    </row>
    <row r="154" spans="1:8" ht="15.6" x14ac:dyDescent="0.3">
      <c r="A154" s="1" t="s">
        <v>30</v>
      </c>
      <c r="B154" s="2"/>
      <c r="C154" s="2">
        <v>244</v>
      </c>
      <c r="D154" s="2">
        <v>221</v>
      </c>
      <c r="E154" s="196"/>
      <c r="F154" s="196"/>
      <c r="G154" s="196"/>
    </row>
    <row r="155" spans="1:8" ht="15.6" x14ac:dyDescent="0.3">
      <c r="A155" s="76" t="s">
        <v>10</v>
      </c>
      <c r="B155" s="2"/>
      <c r="C155" s="2">
        <v>244</v>
      </c>
      <c r="D155" s="2">
        <v>221</v>
      </c>
      <c r="E155" s="196">
        <v>50000</v>
      </c>
      <c r="F155" s="196">
        <v>50000</v>
      </c>
      <c r="G155" s="196">
        <v>50000</v>
      </c>
    </row>
    <row r="156" spans="1:8" x14ac:dyDescent="0.3">
      <c r="A156" s="88" t="s">
        <v>34</v>
      </c>
      <c r="B156" s="89">
        <v>2642</v>
      </c>
      <c r="C156" s="89">
        <v>244</v>
      </c>
      <c r="D156" s="89">
        <v>222</v>
      </c>
      <c r="E156" s="121">
        <f>SUM(E157:E160)</f>
        <v>26000</v>
      </c>
      <c r="F156" s="121">
        <f t="shared" ref="F156:G156" si="29">SUM(F157:F160)</f>
        <v>17200</v>
      </c>
      <c r="G156" s="121">
        <f t="shared" si="29"/>
        <v>17000</v>
      </c>
    </row>
    <row r="157" spans="1:8" ht="15.6" x14ac:dyDescent="0.3">
      <c r="A157" s="65" t="s">
        <v>8</v>
      </c>
      <c r="B157" s="64"/>
      <c r="C157" s="64">
        <v>244</v>
      </c>
      <c r="D157" s="64">
        <v>222</v>
      </c>
      <c r="E157" s="62"/>
      <c r="F157" s="62"/>
      <c r="G157" s="62"/>
    </row>
    <row r="158" spans="1:8" ht="15.6" x14ac:dyDescent="0.3">
      <c r="A158" s="75" t="s">
        <v>9</v>
      </c>
      <c r="B158" s="64"/>
      <c r="C158" s="64">
        <v>244</v>
      </c>
      <c r="D158" s="64">
        <v>222</v>
      </c>
      <c r="E158" s="196">
        <v>26000</v>
      </c>
      <c r="F158" s="196">
        <v>17200</v>
      </c>
      <c r="G158" s="196">
        <v>17000</v>
      </c>
    </row>
    <row r="159" spans="1:8" ht="15.6" x14ac:dyDescent="0.3">
      <c r="A159" s="63" t="s">
        <v>30</v>
      </c>
      <c r="B159" s="64"/>
      <c r="C159" s="64">
        <v>244</v>
      </c>
      <c r="D159" s="64">
        <v>222</v>
      </c>
      <c r="E159" s="62"/>
      <c r="F159" s="62"/>
      <c r="G159" s="62"/>
    </row>
    <row r="160" spans="1:8" ht="15.6" x14ac:dyDescent="0.3">
      <c r="A160" s="76" t="s">
        <v>10</v>
      </c>
      <c r="B160" s="64"/>
      <c r="C160" s="64">
        <v>244</v>
      </c>
      <c r="D160" s="64">
        <v>222</v>
      </c>
      <c r="E160" s="62">
        <v>0</v>
      </c>
      <c r="F160" s="62">
        <v>0</v>
      </c>
      <c r="G160" s="62">
        <v>0</v>
      </c>
    </row>
    <row r="161" spans="1:8" ht="15.6" x14ac:dyDescent="0.3">
      <c r="A161" s="88" t="s">
        <v>63</v>
      </c>
      <c r="B161" s="89">
        <v>2643</v>
      </c>
      <c r="C161" s="89">
        <v>244</v>
      </c>
      <c r="D161" s="89">
        <v>223</v>
      </c>
      <c r="E161" s="90">
        <f>SUM(E162:E165)</f>
        <v>400000</v>
      </c>
      <c r="F161" s="90">
        <f t="shared" ref="F161:G161" si="30">SUM(F162:F165)</f>
        <v>400000</v>
      </c>
      <c r="G161" s="90">
        <f t="shared" si="30"/>
        <v>400000</v>
      </c>
    </row>
    <row r="162" spans="1:8" x14ac:dyDescent="0.3">
      <c r="A162" s="260" t="s">
        <v>52</v>
      </c>
      <c r="B162" s="263"/>
      <c r="C162" s="243">
        <v>244</v>
      </c>
      <c r="D162" s="243">
        <v>223</v>
      </c>
      <c r="E162" s="269">
        <v>200000</v>
      </c>
      <c r="F162" s="269">
        <v>200000</v>
      </c>
      <c r="G162" s="269">
        <v>200000</v>
      </c>
    </row>
    <row r="163" spans="1:8" x14ac:dyDescent="0.3">
      <c r="A163" s="260"/>
      <c r="B163" s="263"/>
      <c r="C163" s="243"/>
      <c r="D163" s="243"/>
      <c r="E163" s="269"/>
      <c r="F163" s="269"/>
      <c r="G163" s="269"/>
    </row>
    <row r="164" spans="1:8" ht="15.6" x14ac:dyDescent="0.3">
      <c r="A164" s="1" t="s">
        <v>30</v>
      </c>
      <c r="B164" s="2"/>
      <c r="C164" s="2">
        <v>244</v>
      </c>
      <c r="D164" s="2">
        <v>223</v>
      </c>
      <c r="E164" s="196"/>
      <c r="F164" s="196"/>
      <c r="G164" s="196"/>
    </row>
    <row r="165" spans="1:8" ht="15.6" x14ac:dyDescent="0.3">
      <c r="A165" s="76" t="s">
        <v>10</v>
      </c>
      <c r="B165" s="2"/>
      <c r="C165" s="2">
        <v>244</v>
      </c>
      <c r="D165" s="2">
        <v>223</v>
      </c>
      <c r="E165" s="196">
        <v>200000</v>
      </c>
      <c r="F165" s="196">
        <v>200000</v>
      </c>
      <c r="G165" s="196">
        <v>200000</v>
      </c>
    </row>
    <row r="166" spans="1:8" ht="16.5" customHeight="1" x14ac:dyDescent="0.3">
      <c r="A166" s="91" t="s">
        <v>131</v>
      </c>
      <c r="B166" s="172">
        <v>2644</v>
      </c>
      <c r="C166" s="92">
        <v>244</v>
      </c>
      <c r="D166" s="92">
        <v>225</v>
      </c>
      <c r="E166" s="93">
        <f>SUM(E167:E169)</f>
        <v>485000</v>
      </c>
      <c r="F166" s="93">
        <f t="shared" ref="F166:G166" si="31">SUM(F167:F169)</f>
        <v>388700</v>
      </c>
      <c r="G166" s="93">
        <f t="shared" si="31"/>
        <v>387000</v>
      </c>
    </row>
    <row r="167" spans="1:8" ht="12.75" customHeight="1" x14ac:dyDescent="0.3">
      <c r="A167" s="274" t="s">
        <v>52</v>
      </c>
      <c r="B167" s="267"/>
      <c r="C167" s="267">
        <v>244</v>
      </c>
      <c r="D167" s="267">
        <v>225</v>
      </c>
      <c r="E167" s="275">
        <v>285000</v>
      </c>
      <c r="F167" s="275">
        <v>188700</v>
      </c>
      <c r="G167" s="275">
        <v>187000</v>
      </c>
    </row>
    <row r="168" spans="1:8" ht="14.25" customHeight="1" x14ac:dyDescent="0.3">
      <c r="A168" s="261"/>
      <c r="B168" s="200"/>
      <c r="C168" s="200"/>
      <c r="D168" s="200"/>
      <c r="E168" s="241"/>
      <c r="F168" s="241"/>
      <c r="G168" s="241"/>
    </row>
    <row r="169" spans="1:8" ht="15.6" x14ac:dyDescent="0.3">
      <c r="A169" s="80" t="s">
        <v>10</v>
      </c>
      <c r="B169" s="82"/>
      <c r="C169" s="82">
        <v>244</v>
      </c>
      <c r="D169" s="82">
        <v>225</v>
      </c>
      <c r="E169" s="197">
        <v>200000</v>
      </c>
      <c r="F169" s="197">
        <v>200000</v>
      </c>
      <c r="G169" s="197">
        <v>200000</v>
      </c>
    </row>
    <row r="170" spans="1:8" ht="15.6" x14ac:dyDescent="0.3">
      <c r="A170" s="88" t="s">
        <v>35</v>
      </c>
      <c r="B170" s="171">
        <v>2645</v>
      </c>
      <c r="C170" s="89">
        <v>244</v>
      </c>
      <c r="D170" s="89">
        <v>226</v>
      </c>
      <c r="E170" s="90">
        <f>SUM(E171:E173)</f>
        <v>310000</v>
      </c>
      <c r="F170" s="90">
        <f t="shared" ref="F170:G170" si="32">SUM(F171:F173)</f>
        <v>239000</v>
      </c>
      <c r="G170" s="90">
        <f t="shared" si="32"/>
        <v>237500</v>
      </c>
    </row>
    <row r="171" spans="1:8" ht="15" customHeight="1" x14ac:dyDescent="0.3">
      <c r="A171" s="274" t="s">
        <v>52</v>
      </c>
      <c r="B171" s="267"/>
      <c r="C171" s="267">
        <v>244</v>
      </c>
      <c r="D171" s="267">
        <v>226</v>
      </c>
      <c r="E171" s="275">
        <v>210000</v>
      </c>
      <c r="F171" s="275">
        <v>139000</v>
      </c>
      <c r="G171" s="275">
        <v>137500</v>
      </c>
      <c r="H171" s="81"/>
    </row>
    <row r="172" spans="1:8" ht="15" customHeight="1" x14ac:dyDescent="0.3">
      <c r="A172" s="261"/>
      <c r="B172" s="200"/>
      <c r="C172" s="200"/>
      <c r="D172" s="200"/>
      <c r="E172" s="241"/>
      <c r="F172" s="241"/>
      <c r="G172" s="241"/>
    </row>
    <row r="173" spans="1:8" ht="15.6" x14ac:dyDescent="0.3">
      <c r="A173" s="80" t="s">
        <v>10</v>
      </c>
      <c r="B173" s="54"/>
      <c r="C173" s="54">
        <v>244</v>
      </c>
      <c r="D173" s="54">
        <v>226</v>
      </c>
      <c r="E173" s="197">
        <v>100000</v>
      </c>
      <c r="F173" s="197">
        <v>100000</v>
      </c>
      <c r="G173" s="197">
        <v>100000</v>
      </c>
    </row>
    <row r="174" spans="1:8" ht="15.6" x14ac:dyDescent="0.3">
      <c r="A174" s="88" t="s">
        <v>64</v>
      </c>
      <c r="B174" s="171">
        <v>2646</v>
      </c>
      <c r="C174" s="89">
        <v>244</v>
      </c>
      <c r="D174" s="89">
        <v>227</v>
      </c>
      <c r="E174" s="90">
        <f>SUM(E175:E177)</f>
        <v>20000</v>
      </c>
      <c r="F174" s="90">
        <f t="shared" ref="F174:G174" si="33">SUM(F175:F177)</f>
        <v>20000</v>
      </c>
      <c r="G174" s="90">
        <f t="shared" si="33"/>
        <v>20000</v>
      </c>
    </row>
    <row r="175" spans="1:8" ht="15" customHeight="1" x14ac:dyDescent="0.3">
      <c r="A175" s="274" t="s">
        <v>52</v>
      </c>
      <c r="B175" s="267"/>
      <c r="C175" s="267">
        <v>244</v>
      </c>
      <c r="D175" s="267">
        <v>227</v>
      </c>
      <c r="E175" s="257">
        <v>0</v>
      </c>
      <c r="F175" s="257">
        <v>0</v>
      </c>
      <c r="G175" s="257">
        <v>0</v>
      </c>
    </row>
    <row r="176" spans="1:8" ht="15.75" customHeight="1" x14ac:dyDescent="0.3">
      <c r="A176" s="261"/>
      <c r="B176" s="200"/>
      <c r="C176" s="200"/>
      <c r="D176" s="200"/>
      <c r="E176" s="258"/>
      <c r="F176" s="258"/>
      <c r="G176" s="258"/>
    </row>
    <row r="177" spans="1:8" ht="15.75" customHeight="1" x14ac:dyDescent="0.3">
      <c r="A177" s="80" t="s">
        <v>10</v>
      </c>
      <c r="B177" s="54"/>
      <c r="C177" s="54">
        <v>244</v>
      </c>
      <c r="D177" s="54">
        <v>227</v>
      </c>
      <c r="E177" s="197">
        <v>20000</v>
      </c>
      <c r="F177" s="197">
        <v>20000</v>
      </c>
      <c r="G177" s="197">
        <v>20000</v>
      </c>
    </row>
    <row r="178" spans="1:8" ht="26.4" x14ac:dyDescent="0.3">
      <c r="A178" s="88" t="s">
        <v>65</v>
      </c>
      <c r="B178" s="171">
        <v>2647</v>
      </c>
      <c r="C178" s="89">
        <v>244</v>
      </c>
      <c r="D178" s="89">
        <v>310</v>
      </c>
      <c r="E178" s="90">
        <f>E179+E181+E182</f>
        <v>624085.96</v>
      </c>
      <c r="F178" s="90">
        <f t="shared" ref="F178:G178" si="34">F179+F181+F182</f>
        <v>0</v>
      </c>
      <c r="G178" s="90">
        <f t="shared" si="34"/>
        <v>0</v>
      </c>
    </row>
    <row r="179" spans="1:8" ht="15" customHeight="1" x14ac:dyDescent="0.3">
      <c r="A179" s="260" t="s">
        <v>52</v>
      </c>
      <c r="B179" s="243"/>
      <c r="C179" s="243">
        <v>244</v>
      </c>
      <c r="D179" s="243">
        <v>310</v>
      </c>
      <c r="E179" s="259">
        <v>0</v>
      </c>
      <c r="F179" s="259">
        <v>0</v>
      </c>
      <c r="G179" s="259">
        <v>0</v>
      </c>
    </row>
    <row r="180" spans="1:8" ht="15.75" customHeight="1" x14ac:dyDescent="0.3">
      <c r="A180" s="261"/>
      <c r="B180" s="200"/>
      <c r="C180" s="200"/>
      <c r="D180" s="200"/>
      <c r="E180" s="258"/>
      <c r="F180" s="258"/>
      <c r="G180" s="258"/>
    </row>
    <row r="181" spans="1:8" ht="15.75" customHeight="1" x14ac:dyDescent="0.3">
      <c r="A181" s="72" t="s">
        <v>30</v>
      </c>
      <c r="B181" s="70"/>
      <c r="C181" s="70">
        <v>244</v>
      </c>
      <c r="D181" s="70">
        <v>310</v>
      </c>
      <c r="E181" s="71"/>
      <c r="F181" s="71">
        <v>0</v>
      </c>
      <c r="G181" s="71">
        <v>0</v>
      </c>
    </row>
    <row r="182" spans="1:8" ht="15.75" customHeight="1" x14ac:dyDescent="0.3">
      <c r="A182" s="80" t="s">
        <v>10</v>
      </c>
      <c r="B182" s="54"/>
      <c r="C182" s="54">
        <v>244</v>
      </c>
      <c r="D182" s="54">
        <v>310</v>
      </c>
      <c r="E182" s="194">
        <v>624085.96</v>
      </c>
      <c r="F182" s="53">
        <v>0</v>
      </c>
      <c r="G182" s="53">
        <v>0</v>
      </c>
    </row>
    <row r="183" spans="1:8" ht="26.4" x14ac:dyDescent="0.3">
      <c r="A183" s="88" t="s">
        <v>66</v>
      </c>
      <c r="B183" s="171">
        <v>2648</v>
      </c>
      <c r="C183" s="89">
        <v>244</v>
      </c>
      <c r="D183" s="89">
        <v>340</v>
      </c>
      <c r="E183" s="90">
        <f>SUM(E184:E186)</f>
        <v>450000</v>
      </c>
      <c r="F183" s="90">
        <f t="shared" ref="F183:G183" si="35">SUM(F184:F186)</f>
        <v>370000</v>
      </c>
      <c r="G183" s="90">
        <f t="shared" si="35"/>
        <v>368100</v>
      </c>
    </row>
    <row r="184" spans="1:8" ht="15" customHeight="1" x14ac:dyDescent="0.3">
      <c r="A184" s="260" t="s">
        <v>52</v>
      </c>
      <c r="B184" s="243"/>
      <c r="C184" s="243">
        <v>244</v>
      </c>
      <c r="D184" s="243">
        <v>340</v>
      </c>
      <c r="E184" s="269">
        <v>250000</v>
      </c>
      <c r="F184" s="269">
        <v>170000</v>
      </c>
      <c r="G184" s="269">
        <v>168100</v>
      </c>
    </row>
    <row r="185" spans="1:8" ht="15.75" customHeight="1" x14ac:dyDescent="0.3">
      <c r="A185" s="261"/>
      <c r="B185" s="200"/>
      <c r="C185" s="200"/>
      <c r="D185" s="200"/>
      <c r="E185" s="241"/>
      <c r="F185" s="241"/>
      <c r="G185" s="241"/>
    </row>
    <row r="186" spans="1:8" ht="15.75" customHeight="1" x14ac:dyDescent="0.3">
      <c r="A186" s="80" t="s">
        <v>10</v>
      </c>
      <c r="B186" s="54"/>
      <c r="C186" s="54">
        <v>244</v>
      </c>
      <c r="D186" s="54">
        <v>340</v>
      </c>
      <c r="E186" s="197">
        <v>200000</v>
      </c>
      <c r="F186" s="197">
        <v>200000</v>
      </c>
      <c r="G186" s="197">
        <v>200000</v>
      </c>
    </row>
    <row r="187" spans="1:8" ht="39.6" x14ac:dyDescent="0.3">
      <c r="A187" s="7" t="s">
        <v>67</v>
      </c>
      <c r="B187" s="186">
        <v>2649</v>
      </c>
      <c r="C187" s="8">
        <v>244</v>
      </c>
      <c r="D187" s="8">
        <v>340</v>
      </c>
      <c r="E187" s="9"/>
      <c r="F187" s="9"/>
      <c r="G187" s="9"/>
      <c r="H187" s="170"/>
    </row>
    <row r="188" spans="1:8" ht="26.25" customHeight="1" x14ac:dyDescent="0.3">
      <c r="A188" s="185" t="s">
        <v>153</v>
      </c>
      <c r="B188" s="187">
        <v>2650</v>
      </c>
      <c r="C188" s="187">
        <v>246</v>
      </c>
      <c r="D188" s="187"/>
      <c r="E188" s="189">
        <v>0</v>
      </c>
      <c r="F188" s="189">
        <v>0</v>
      </c>
      <c r="G188" s="189">
        <v>0</v>
      </c>
    </row>
    <row r="189" spans="1:8" x14ac:dyDescent="0.3">
      <c r="A189" s="283" t="s">
        <v>78</v>
      </c>
      <c r="B189" s="277"/>
      <c r="C189" s="277">
        <v>246</v>
      </c>
      <c r="D189" s="279"/>
      <c r="E189" s="281"/>
      <c r="F189" s="281"/>
      <c r="G189" s="281"/>
    </row>
    <row r="190" spans="1:8" x14ac:dyDescent="0.3">
      <c r="A190" s="284"/>
      <c r="B190" s="278"/>
      <c r="C190" s="278"/>
      <c r="D190" s="280"/>
      <c r="E190" s="282"/>
      <c r="F190" s="282"/>
      <c r="G190" s="282"/>
      <c r="H190" s="170"/>
    </row>
    <row r="191" spans="1:8" ht="15.6" x14ac:dyDescent="0.3">
      <c r="A191" s="185" t="s">
        <v>154</v>
      </c>
      <c r="B191" s="187">
        <v>2660</v>
      </c>
      <c r="C191" s="187">
        <v>247</v>
      </c>
      <c r="D191" s="89">
        <v>223</v>
      </c>
      <c r="E191" s="90">
        <f>SUM(E192:E195)</f>
        <v>4800000</v>
      </c>
      <c r="F191" s="90">
        <f t="shared" ref="F191:G191" si="36">SUM(F192:F195)</f>
        <v>3429700</v>
      </c>
      <c r="G191" s="90">
        <f t="shared" si="36"/>
        <v>3229800</v>
      </c>
    </row>
    <row r="192" spans="1:8" ht="15" customHeight="1" x14ac:dyDescent="0.3">
      <c r="A192" s="260" t="s">
        <v>52</v>
      </c>
      <c r="B192" s="276"/>
      <c r="C192" s="243">
        <v>247</v>
      </c>
      <c r="D192" s="243">
        <v>223</v>
      </c>
      <c r="E192" s="269">
        <v>3800000</v>
      </c>
      <c r="F192" s="269">
        <v>2500000</v>
      </c>
      <c r="G192" s="269">
        <v>2450000</v>
      </c>
    </row>
    <row r="193" spans="1:8" ht="15" customHeight="1" x14ac:dyDescent="0.3">
      <c r="A193" s="260"/>
      <c r="B193" s="276"/>
      <c r="C193" s="243"/>
      <c r="D193" s="243"/>
      <c r="E193" s="269"/>
      <c r="F193" s="269"/>
      <c r="G193" s="269"/>
    </row>
    <row r="194" spans="1:8" ht="15.6" x14ac:dyDescent="0.3">
      <c r="A194" s="86" t="s">
        <v>30</v>
      </c>
      <c r="B194" s="182"/>
      <c r="C194" s="84">
        <v>247</v>
      </c>
      <c r="D194" s="84">
        <v>223</v>
      </c>
      <c r="E194" s="196"/>
      <c r="F194" s="196"/>
      <c r="G194" s="196"/>
    </row>
    <row r="195" spans="1:8" ht="16.5" customHeight="1" x14ac:dyDescent="0.3">
      <c r="A195" s="76" t="s">
        <v>10</v>
      </c>
      <c r="B195" s="182"/>
      <c r="C195" s="84">
        <v>247</v>
      </c>
      <c r="D195" s="84">
        <v>223</v>
      </c>
      <c r="E195" s="196">
        <v>1000000</v>
      </c>
      <c r="F195" s="196">
        <v>929700</v>
      </c>
      <c r="G195" s="196">
        <v>779800</v>
      </c>
      <c r="H195" s="170"/>
    </row>
    <row r="196" spans="1:8" ht="39.6" x14ac:dyDescent="0.3">
      <c r="A196" s="88" t="s">
        <v>68</v>
      </c>
      <c r="B196" s="188">
        <v>2700</v>
      </c>
      <c r="C196" s="98">
        <v>400</v>
      </c>
      <c r="D196" s="98"/>
      <c r="E196" s="110">
        <f>E197+E199</f>
        <v>0</v>
      </c>
      <c r="F196" s="110">
        <f t="shared" ref="F196:G196" si="37">F197+F199</f>
        <v>0</v>
      </c>
      <c r="G196" s="110">
        <f t="shared" si="37"/>
        <v>0</v>
      </c>
    </row>
    <row r="197" spans="1:8" ht="15" customHeight="1" x14ac:dyDescent="0.3">
      <c r="A197" s="18" t="s">
        <v>13</v>
      </c>
      <c r="B197" s="198">
        <v>2710</v>
      </c>
      <c r="C197" s="210">
        <v>406</v>
      </c>
      <c r="D197" s="262"/>
      <c r="E197" s="259"/>
      <c r="F197" s="259"/>
      <c r="G197" s="259"/>
      <c r="H197" s="170"/>
    </row>
    <row r="198" spans="1:8" ht="39.6" x14ac:dyDescent="0.3">
      <c r="A198" s="19" t="s">
        <v>69</v>
      </c>
      <c r="B198" s="199"/>
      <c r="C198" s="211"/>
      <c r="D198" s="253"/>
      <c r="E198" s="258"/>
      <c r="F198" s="258"/>
      <c r="G198" s="258"/>
      <c r="H198" s="170"/>
    </row>
    <row r="199" spans="1:8" ht="52.8" x14ac:dyDescent="0.3">
      <c r="A199" s="7" t="s">
        <v>70</v>
      </c>
      <c r="B199" s="184">
        <v>2720</v>
      </c>
      <c r="C199" s="5">
        <v>407</v>
      </c>
      <c r="D199" s="5"/>
      <c r="E199" s="6"/>
      <c r="F199" s="6"/>
      <c r="G199" s="6"/>
    </row>
    <row r="200" spans="1:8" ht="15.6" x14ac:dyDescent="0.3">
      <c r="A200" s="41" t="s">
        <v>71</v>
      </c>
      <c r="B200" s="15">
        <v>3000</v>
      </c>
      <c r="C200" s="15">
        <v>100</v>
      </c>
      <c r="D200" s="15"/>
      <c r="E200" s="16"/>
      <c r="F200" s="16"/>
      <c r="G200" s="16"/>
    </row>
    <row r="201" spans="1:8" ht="15" customHeight="1" x14ac:dyDescent="0.3">
      <c r="A201" s="38" t="s">
        <v>13</v>
      </c>
      <c r="B201" s="210">
        <v>3010</v>
      </c>
      <c r="C201" s="286"/>
      <c r="D201" s="262"/>
      <c r="E201" s="259"/>
      <c r="F201" s="259"/>
      <c r="G201" s="259"/>
    </row>
    <row r="202" spans="1:8" ht="15.75" customHeight="1" x14ac:dyDescent="0.3">
      <c r="A202" s="43" t="s">
        <v>80</v>
      </c>
      <c r="B202" s="264"/>
      <c r="C202" s="247"/>
      <c r="D202" s="262"/>
      <c r="E202" s="259"/>
      <c r="F202" s="259"/>
      <c r="G202" s="259"/>
    </row>
    <row r="203" spans="1:8" ht="15.6" x14ac:dyDescent="0.3">
      <c r="A203" s="1" t="s">
        <v>17</v>
      </c>
      <c r="B203" s="2"/>
      <c r="C203" s="2"/>
      <c r="D203" s="5"/>
      <c r="E203" s="6"/>
      <c r="F203" s="6"/>
      <c r="G203" s="6"/>
    </row>
    <row r="204" spans="1:8" ht="15.6" x14ac:dyDescent="0.3">
      <c r="A204" s="43" t="s">
        <v>81</v>
      </c>
      <c r="B204" s="5">
        <v>3020</v>
      </c>
      <c r="C204" s="5"/>
      <c r="D204" s="5"/>
      <c r="E204" s="6"/>
      <c r="F204" s="6"/>
      <c r="G204" s="6"/>
    </row>
    <row r="205" spans="1:8" ht="15.6" x14ac:dyDescent="0.3">
      <c r="A205" s="1" t="s">
        <v>17</v>
      </c>
      <c r="B205" s="2"/>
      <c r="C205" s="2"/>
      <c r="D205" s="5"/>
      <c r="E205" s="6"/>
      <c r="F205" s="6"/>
      <c r="G205" s="6"/>
    </row>
    <row r="206" spans="1:8" ht="15.6" x14ac:dyDescent="0.3">
      <c r="A206" s="22" t="s">
        <v>73</v>
      </c>
      <c r="B206" s="5">
        <v>3030</v>
      </c>
      <c r="C206" s="5"/>
      <c r="D206" s="5"/>
      <c r="E206" s="6"/>
      <c r="F206" s="6"/>
      <c r="G206" s="6"/>
    </row>
    <row r="207" spans="1:8" ht="15.6" x14ac:dyDescent="0.3">
      <c r="A207" s="1" t="s">
        <v>17</v>
      </c>
      <c r="B207" s="2"/>
      <c r="C207" s="2"/>
      <c r="D207" s="5"/>
      <c r="E207" s="6"/>
      <c r="F207" s="6"/>
      <c r="G207" s="6"/>
    </row>
    <row r="208" spans="1:8" ht="15.6" x14ac:dyDescent="0.3">
      <c r="A208" s="21" t="s">
        <v>74</v>
      </c>
      <c r="B208" s="15">
        <v>4000</v>
      </c>
      <c r="C208" s="15" t="s">
        <v>7</v>
      </c>
      <c r="D208" s="15"/>
      <c r="E208" s="16"/>
      <c r="F208" s="16"/>
      <c r="G208" s="16"/>
    </row>
    <row r="209" spans="1:7" ht="15" customHeight="1" x14ac:dyDescent="0.3">
      <c r="A209" s="11" t="s">
        <v>13</v>
      </c>
      <c r="B209" s="204">
        <v>4010</v>
      </c>
      <c r="C209" s="286">
        <v>610</v>
      </c>
      <c r="D209" s="262"/>
      <c r="E209" s="259"/>
      <c r="F209" s="259"/>
      <c r="G209" s="259"/>
    </row>
    <row r="210" spans="1:7" ht="15.75" customHeight="1" x14ac:dyDescent="0.3">
      <c r="A210" s="12" t="s">
        <v>75</v>
      </c>
      <c r="B210" s="204"/>
      <c r="C210" s="247"/>
      <c r="D210" s="262"/>
      <c r="E210" s="259"/>
      <c r="F210" s="259"/>
      <c r="G210" s="259"/>
    </row>
    <row r="211" spans="1:7" ht="15.6" x14ac:dyDescent="0.3">
      <c r="A211" s="24" t="s">
        <v>76</v>
      </c>
      <c r="B211" s="2"/>
      <c r="C211" s="23"/>
      <c r="D211" s="5"/>
      <c r="E211" s="6"/>
      <c r="F211" s="6"/>
      <c r="G211" s="6"/>
    </row>
    <row r="212" spans="1:7" ht="15.6" x14ac:dyDescent="0.3">
      <c r="A212" s="24" t="s">
        <v>77</v>
      </c>
      <c r="B212" s="2"/>
      <c r="C212" s="2"/>
      <c r="D212" s="2">
        <v>262</v>
      </c>
      <c r="E212" s="3">
        <v>3500000</v>
      </c>
      <c r="F212" s="3">
        <v>2317000</v>
      </c>
      <c r="G212" s="3">
        <v>2290000</v>
      </c>
    </row>
    <row r="214" spans="1:7" x14ac:dyDescent="0.3">
      <c r="A214" s="43" t="s">
        <v>72</v>
      </c>
    </row>
  </sheetData>
  <mergeCells count="305">
    <mergeCell ref="A1:G1"/>
    <mergeCell ref="B209:B210"/>
    <mergeCell ref="C209:C210"/>
    <mergeCell ref="D209:D210"/>
    <mergeCell ref="E209:E210"/>
    <mergeCell ref="F209:F210"/>
    <mergeCell ref="G209:G210"/>
    <mergeCell ref="B201:B202"/>
    <mergeCell ref="C201:C202"/>
    <mergeCell ref="D201:D202"/>
    <mergeCell ref="E201:E202"/>
    <mergeCell ref="F201:F202"/>
    <mergeCell ref="G201:G202"/>
    <mergeCell ref="C197:C198"/>
    <mergeCell ref="D197:D198"/>
    <mergeCell ref="E197:E198"/>
    <mergeCell ref="F197:F198"/>
    <mergeCell ref="G197:G198"/>
    <mergeCell ref="G179:G180"/>
    <mergeCell ref="A184:A185"/>
    <mergeCell ref="B184:B185"/>
    <mergeCell ref="C184:C185"/>
    <mergeCell ref="D184:D185"/>
    <mergeCell ref="E184:E185"/>
    <mergeCell ref="F184:F185"/>
    <mergeCell ref="G184:G185"/>
    <mergeCell ref="A179:A180"/>
    <mergeCell ref="B179:B180"/>
    <mergeCell ref="C179:C180"/>
    <mergeCell ref="D179:D180"/>
    <mergeCell ref="E179:E180"/>
    <mergeCell ref="F179:F180"/>
    <mergeCell ref="G171:G172"/>
    <mergeCell ref="A175:A176"/>
    <mergeCell ref="B175:B176"/>
    <mergeCell ref="C175:C176"/>
    <mergeCell ref="D175:D176"/>
    <mergeCell ref="E175:E176"/>
    <mergeCell ref="F175:F176"/>
    <mergeCell ref="G175:G176"/>
    <mergeCell ref="A171:A172"/>
    <mergeCell ref="B171:B172"/>
    <mergeCell ref="C171:C172"/>
    <mergeCell ref="D171:D172"/>
    <mergeCell ref="E171:E172"/>
    <mergeCell ref="F171:F172"/>
    <mergeCell ref="F192:F193"/>
    <mergeCell ref="G192:G193"/>
    <mergeCell ref="A192:A193"/>
    <mergeCell ref="B192:B193"/>
    <mergeCell ref="C192:C193"/>
    <mergeCell ref="D192:D193"/>
    <mergeCell ref="E192:E193"/>
    <mergeCell ref="B189:B190"/>
    <mergeCell ref="C189:C190"/>
    <mergeCell ref="D189:D190"/>
    <mergeCell ref="E189:E190"/>
    <mergeCell ref="F189:F190"/>
    <mergeCell ref="G189:G190"/>
    <mergeCell ref="A189:A190"/>
    <mergeCell ref="G162:G163"/>
    <mergeCell ref="A167:A168"/>
    <mergeCell ref="B167:B168"/>
    <mergeCell ref="C167:C168"/>
    <mergeCell ref="D167:D168"/>
    <mergeCell ref="E167:E168"/>
    <mergeCell ref="F167:F168"/>
    <mergeCell ref="G167:G168"/>
    <mergeCell ref="A162:A163"/>
    <mergeCell ref="B162:B163"/>
    <mergeCell ref="C162:C163"/>
    <mergeCell ref="D162:D163"/>
    <mergeCell ref="E162:E163"/>
    <mergeCell ref="F162:F163"/>
    <mergeCell ref="B152:B153"/>
    <mergeCell ref="C152:C153"/>
    <mergeCell ref="D152:D153"/>
    <mergeCell ref="E152:E153"/>
    <mergeCell ref="F152:F153"/>
    <mergeCell ref="G152:G153"/>
    <mergeCell ref="G146:G147"/>
    <mergeCell ref="B150:B151"/>
    <mergeCell ref="C150:C151"/>
    <mergeCell ref="D150:D151"/>
    <mergeCell ref="E150:E151"/>
    <mergeCell ref="F150:F151"/>
    <mergeCell ref="G150:G151"/>
    <mergeCell ref="A146:A147"/>
    <mergeCell ref="B146:B147"/>
    <mergeCell ref="C146:C147"/>
    <mergeCell ref="D146:D147"/>
    <mergeCell ref="E146:E147"/>
    <mergeCell ref="F146:F147"/>
    <mergeCell ref="B143:B144"/>
    <mergeCell ref="C143:C144"/>
    <mergeCell ref="D143:D144"/>
    <mergeCell ref="E143:E144"/>
    <mergeCell ref="F143:F144"/>
    <mergeCell ref="G143:G144"/>
    <mergeCell ref="G136:G137"/>
    <mergeCell ref="A140:A141"/>
    <mergeCell ref="B140:B141"/>
    <mergeCell ref="C140:C141"/>
    <mergeCell ref="D140:D141"/>
    <mergeCell ref="E140:E141"/>
    <mergeCell ref="F140:F141"/>
    <mergeCell ref="G140:G141"/>
    <mergeCell ref="A136:A137"/>
    <mergeCell ref="B136:B137"/>
    <mergeCell ref="C136:C137"/>
    <mergeCell ref="D136:D137"/>
    <mergeCell ref="E136:E137"/>
    <mergeCell ref="F136:F137"/>
    <mergeCell ref="G120:G121"/>
    <mergeCell ref="A129:A130"/>
    <mergeCell ref="B129:B130"/>
    <mergeCell ref="C129:C130"/>
    <mergeCell ref="D129:D130"/>
    <mergeCell ref="E129:E130"/>
    <mergeCell ref="F129:F130"/>
    <mergeCell ref="G129:G130"/>
    <mergeCell ref="A120:A121"/>
    <mergeCell ref="B120:B121"/>
    <mergeCell ref="C120:C121"/>
    <mergeCell ref="D120:D121"/>
    <mergeCell ref="E120:E121"/>
    <mergeCell ref="F120:F121"/>
    <mergeCell ref="B115:B116"/>
    <mergeCell ref="C115:C116"/>
    <mergeCell ref="D115:D116"/>
    <mergeCell ref="E115:E116"/>
    <mergeCell ref="F115:F116"/>
    <mergeCell ref="G115:G116"/>
    <mergeCell ref="B113:B114"/>
    <mergeCell ref="C113:C114"/>
    <mergeCell ref="D113:D114"/>
    <mergeCell ref="E113:E114"/>
    <mergeCell ref="F113:F114"/>
    <mergeCell ref="G113:G114"/>
    <mergeCell ref="G105:G106"/>
    <mergeCell ref="A108:A109"/>
    <mergeCell ref="B108:B109"/>
    <mergeCell ref="C108:C109"/>
    <mergeCell ref="D108:D109"/>
    <mergeCell ref="E108:E109"/>
    <mergeCell ref="F108:F109"/>
    <mergeCell ref="G108:G109"/>
    <mergeCell ref="A105:A106"/>
    <mergeCell ref="B105:B106"/>
    <mergeCell ref="C105:C106"/>
    <mergeCell ref="D105:D106"/>
    <mergeCell ref="E105:E106"/>
    <mergeCell ref="F105:F106"/>
    <mergeCell ref="B101:B102"/>
    <mergeCell ref="C101:C102"/>
    <mergeCell ref="D101:D102"/>
    <mergeCell ref="E101:E102"/>
    <mergeCell ref="F101:F102"/>
    <mergeCell ref="G101:G102"/>
    <mergeCell ref="B99:B100"/>
    <mergeCell ref="C99:C100"/>
    <mergeCell ref="D99:D100"/>
    <mergeCell ref="E99:E100"/>
    <mergeCell ref="F99:F100"/>
    <mergeCell ref="G99:G100"/>
    <mergeCell ref="B95:B96"/>
    <mergeCell ref="C95:C96"/>
    <mergeCell ref="D95:D96"/>
    <mergeCell ref="E95:E96"/>
    <mergeCell ref="F95:F96"/>
    <mergeCell ref="G95:G96"/>
    <mergeCell ref="B92:B93"/>
    <mergeCell ref="C92:C93"/>
    <mergeCell ref="D92:D93"/>
    <mergeCell ref="E92:E93"/>
    <mergeCell ref="F92:F93"/>
    <mergeCell ref="G92:G93"/>
    <mergeCell ref="B87:B88"/>
    <mergeCell ref="C87:C88"/>
    <mergeCell ref="D87:D88"/>
    <mergeCell ref="E87:E88"/>
    <mergeCell ref="F87:F88"/>
    <mergeCell ref="G87:G88"/>
    <mergeCell ref="G82:G83"/>
    <mergeCell ref="B85:B86"/>
    <mergeCell ref="C85:C86"/>
    <mergeCell ref="D85:D86"/>
    <mergeCell ref="E85:E86"/>
    <mergeCell ref="F85:F86"/>
    <mergeCell ref="G85:G86"/>
    <mergeCell ref="A82:A83"/>
    <mergeCell ref="B82:B83"/>
    <mergeCell ref="C82:C83"/>
    <mergeCell ref="D82:D83"/>
    <mergeCell ref="E82:E83"/>
    <mergeCell ref="F82:F83"/>
    <mergeCell ref="B76:B77"/>
    <mergeCell ref="C76:C77"/>
    <mergeCell ref="D76:D77"/>
    <mergeCell ref="E76:E77"/>
    <mergeCell ref="F76:F77"/>
    <mergeCell ref="G76:G77"/>
    <mergeCell ref="B72:B73"/>
    <mergeCell ref="C72:C73"/>
    <mergeCell ref="D72:D73"/>
    <mergeCell ref="E72:E73"/>
    <mergeCell ref="F72:F73"/>
    <mergeCell ref="G72:G73"/>
    <mergeCell ref="B68:B69"/>
    <mergeCell ref="C68:C69"/>
    <mergeCell ref="D68:D69"/>
    <mergeCell ref="E68:E69"/>
    <mergeCell ref="F68:F69"/>
    <mergeCell ref="G68:G69"/>
    <mergeCell ref="B63:B64"/>
    <mergeCell ref="C63:C64"/>
    <mergeCell ref="D63:D64"/>
    <mergeCell ref="E63:E64"/>
    <mergeCell ref="F63:F64"/>
    <mergeCell ref="G63:G64"/>
    <mergeCell ref="B61:B62"/>
    <mergeCell ref="C61:C62"/>
    <mergeCell ref="D61:D62"/>
    <mergeCell ref="E61:E62"/>
    <mergeCell ref="F61:F62"/>
    <mergeCell ref="G61:G62"/>
    <mergeCell ref="B56:B57"/>
    <mergeCell ref="C56:C57"/>
    <mergeCell ref="D56:D57"/>
    <mergeCell ref="E56:E57"/>
    <mergeCell ref="F56:F57"/>
    <mergeCell ref="G56:G57"/>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G28:G29"/>
    <mergeCell ref="B45:B46"/>
    <mergeCell ref="C45:C46"/>
    <mergeCell ref="D45:D46"/>
    <mergeCell ref="E45:E46"/>
    <mergeCell ref="F45:F46"/>
    <mergeCell ref="G45:G46"/>
    <mergeCell ref="B41:B42"/>
    <mergeCell ref="C41:C42"/>
    <mergeCell ref="D41:D42"/>
    <mergeCell ref="E41:E42"/>
    <mergeCell ref="F41:F42"/>
    <mergeCell ref="G41:G42"/>
    <mergeCell ref="A2:A4"/>
    <mergeCell ref="B2:B4"/>
    <mergeCell ref="C2:C4"/>
    <mergeCell ref="D2:D4"/>
    <mergeCell ref="E2:G2"/>
    <mergeCell ref="E3:G3"/>
    <mergeCell ref="B15:B16"/>
    <mergeCell ref="C15:C16"/>
    <mergeCell ref="D15:D16"/>
    <mergeCell ref="E15:E16"/>
    <mergeCell ref="F15:F16"/>
    <mergeCell ref="G15:G16"/>
    <mergeCell ref="B11:B12"/>
    <mergeCell ref="C11:C12"/>
    <mergeCell ref="D11:D12"/>
    <mergeCell ref="E11:E12"/>
    <mergeCell ref="F11:F12"/>
    <mergeCell ref="G11:G12"/>
    <mergeCell ref="B197:B198"/>
    <mergeCell ref="B7:B8"/>
    <mergeCell ref="C7:C8"/>
    <mergeCell ref="D7:D8"/>
    <mergeCell ref="E7:E8"/>
    <mergeCell ref="F7:F8"/>
    <mergeCell ref="G7:G8"/>
    <mergeCell ref="B19:B20"/>
    <mergeCell ref="C19:C20"/>
    <mergeCell ref="D19:D20"/>
    <mergeCell ref="E19:E20"/>
    <mergeCell ref="F19:F20"/>
    <mergeCell ref="G19:G20"/>
    <mergeCell ref="B34:B35"/>
    <mergeCell ref="C34:C35"/>
    <mergeCell ref="D34:D35"/>
    <mergeCell ref="E34:E35"/>
    <mergeCell ref="F34:F35"/>
    <mergeCell ref="G34:G35"/>
    <mergeCell ref="B28:B29"/>
    <mergeCell ref="C28:C29"/>
    <mergeCell ref="D28:D29"/>
    <mergeCell ref="E28:E29"/>
    <mergeCell ref="F28:F29"/>
  </mergeCells>
  <hyperlinks>
    <hyperlink ref="A206" location="Par751" tooltip="    &lt;8&gt; Показатель отражается со знаком &quot;минус&quot;." display="Par751"/>
    <hyperlink ref="A208" location="Par752" tooltip="    &lt;9&gt;  Показатели  прочих  выплат  включают в себя в том числе показатели" display="Par752"/>
  </hyperlinks>
  <pageMargins left="0.27" right="0.21" top="0.51181102362204722" bottom="0.27559055118110237" header="0.31496062992125984" footer="0.15748031496062992"/>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opLeftCell="B25" zoomScale="85" zoomScaleNormal="85" workbookViewId="0">
      <selection activeCell="I31" sqref="I31"/>
    </sheetView>
  </sheetViews>
  <sheetFormatPr defaultRowHeight="14.4" outlineLevelRow="1" x14ac:dyDescent="0.3"/>
  <cols>
    <col min="1" max="1" width="10.5546875" customWidth="1"/>
    <col min="2" max="2" width="69.6640625" customWidth="1"/>
    <col min="3" max="3" width="8.109375" customWidth="1"/>
    <col min="4" max="4" width="8.88671875" customWidth="1"/>
    <col min="5" max="5" width="12.33203125" customWidth="1"/>
    <col min="6" max="6" width="14.88671875" customWidth="1"/>
    <col min="7" max="7" width="14.33203125" customWidth="1"/>
    <col min="8" max="8" width="14.109375" customWidth="1"/>
    <col min="9" max="9" width="11.44140625" bestFit="1" customWidth="1"/>
  </cols>
  <sheetData>
    <row r="1" spans="1:9" ht="18" x14ac:dyDescent="0.35">
      <c r="A1" s="317" t="s">
        <v>114</v>
      </c>
      <c r="B1" s="317"/>
      <c r="C1" s="317"/>
      <c r="D1" s="317"/>
      <c r="E1" s="317"/>
      <c r="F1" s="317"/>
      <c r="G1" s="44"/>
      <c r="H1" s="61" t="s">
        <v>156</v>
      </c>
    </row>
    <row r="2" spans="1:9" ht="15" customHeight="1" x14ac:dyDescent="0.3">
      <c r="A2" s="297" t="s">
        <v>82</v>
      </c>
      <c r="B2" s="297" t="s">
        <v>0</v>
      </c>
      <c r="C2" s="321" t="s">
        <v>83</v>
      </c>
      <c r="D2" s="321" t="s">
        <v>84</v>
      </c>
      <c r="E2" s="318" t="s">
        <v>132</v>
      </c>
      <c r="F2" s="221" t="s">
        <v>85</v>
      </c>
      <c r="G2" s="222"/>
      <c r="H2" s="223"/>
    </row>
    <row r="3" spans="1:9" ht="15" customHeight="1" x14ac:dyDescent="0.3">
      <c r="A3" s="297"/>
      <c r="B3" s="297"/>
      <c r="C3" s="321"/>
      <c r="D3" s="321"/>
      <c r="E3" s="319"/>
      <c r="F3" s="224" t="s">
        <v>5</v>
      </c>
      <c r="G3" s="225"/>
      <c r="H3" s="226"/>
    </row>
    <row r="4" spans="1:9" ht="45.6" x14ac:dyDescent="0.3">
      <c r="A4" s="297"/>
      <c r="B4" s="297"/>
      <c r="C4" s="321"/>
      <c r="D4" s="321"/>
      <c r="E4" s="320"/>
      <c r="F4" s="45" t="s">
        <v>133</v>
      </c>
      <c r="G4" s="46" t="s">
        <v>134</v>
      </c>
      <c r="H4" s="46" t="s">
        <v>135</v>
      </c>
    </row>
    <row r="5" spans="1:9" x14ac:dyDescent="0.3">
      <c r="A5" s="129">
        <v>1</v>
      </c>
      <c r="B5" s="130">
        <v>2</v>
      </c>
      <c r="C5" s="130">
        <v>3</v>
      </c>
      <c r="D5" s="130">
        <v>4</v>
      </c>
      <c r="E5" s="131"/>
      <c r="F5" s="48">
        <v>5</v>
      </c>
      <c r="G5" s="47">
        <v>6</v>
      </c>
      <c r="H5" s="47">
        <v>7</v>
      </c>
    </row>
    <row r="6" spans="1:9" x14ac:dyDescent="0.3">
      <c r="A6" s="132">
        <v>1</v>
      </c>
      <c r="B6" s="133" t="s">
        <v>86</v>
      </c>
      <c r="C6" s="134">
        <v>26000</v>
      </c>
      <c r="D6" s="132" t="s">
        <v>7</v>
      </c>
      <c r="E6" s="135"/>
      <c r="F6" s="136">
        <f>'Раздел 1'!E142</f>
        <v>7268085.96</v>
      </c>
      <c r="G6" s="136">
        <f>'Раздел 1'!F142</f>
        <v>4982600</v>
      </c>
      <c r="H6" s="136">
        <f>'Раздел 1'!G142</f>
        <v>4776800</v>
      </c>
    </row>
    <row r="7" spans="1:9" x14ac:dyDescent="0.3">
      <c r="A7" s="297" t="s">
        <v>87</v>
      </c>
      <c r="B7" s="137" t="s">
        <v>13</v>
      </c>
      <c r="C7" s="297">
        <v>26100</v>
      </c>
      <c r="D7" s="297" t="s">
        <v>7</v>
      </c>
      <c r="E7" s="198" t="s">
        <v>136</v>
      </c>
      <c r="F7" s="314"/>
      <c r="G7" s="305"/>
      <c r="H7" s="305"/>
    </row>
    <row r="8" spans="1:9" ht="132" x14ac:dyDescent="0.3">
      <c r="A8" s="297"/>
      <c r="B8" s="137" t="s">
        <v>137</v>
      </c>
      <c r="C8" s="297"/>
      <c r="D8" s="297"/>
      <c r="E8" s="199"/>
      <c r="F8" s="314"/>
      <c r="G8" s="305"/>
      <c r="H8" s="305"/>
    </row>
    <row r="9" spans="1:9" ht="39.6" x14ac:dyDescent="0.3">
      <c r="A9" s="132" t="s">
        <v>88</v>
      </c>
      <c r="B9" s="138" t="s">
        <v>138</v>
      </c>
      <c r="C9" s="132">
        <v>26200</v>
      </c>
      <c r="D9" s="132" t="s">
        <v>7</v>
      </c>
      <c r="E9" s="135" t="s">
        <v>136</v>
      </c>
      <c r="F9" s="128"/>
      <c r="G9" s="127"/>
      <c r="H9" s="127"/>
    </row>
    <row r="10" spans="1:9" ht="39.6" x14ac:dyDescent="0.3">
      <c r="A10" s="132" t="s">
        <v>89</v>
      </c>
      <c r="B10" s="139" t="s">
        <v>139</v>
      </c>
      <c r="C10" s="132">
        <v>26300</v>
      </c>
      <c r="D10" s="132" t="s">
        <v>7</v>
      </c>
      <c r="E10" s="135" t="s">
        <v>136</v>
      </c>
      <c r="F10" s="140">
        <f>F11+F14</f>
        <v>0</v>
      </c>
      <c r="G10" s="140">
        <f t="shared" ref="G10:H10" si="0">G11+G14</f>
        <v>0</v>
      </c>
      <c r="H10" s="140">
        <f t="shared" si="0"/>
        <v>0</v>
      </c>
    </row>
    <row r="11" spans="1:9" x14ac:dyDescent="0.3">
      <c r="A11" s="310" t="s">
        <v>140</v>
      </c>
      <c r="B11" s="141" t="s">
        <v>13</v>
      </c>
      <c r="C11" s="312">
        <v>26310</v>
      </c>
      <c r="D11" s="198" t="s">
        <v>136</v>
      </c>
      <c r="E11" s="198" t="s">
        <v>136</v>
      </c>
      <c r="F11" s="306">
        <v>0</v>
      </c>
      <c r="G11" s="315">
        <v>0</v>
      </c>
      <c r="H11" s="315">
        <v>0</v>
      </c>
    </row>
    <row r="12" spans="1:9" x14ac:dyDescent="0.3">
      <c r="A12" s="311"/>
      <c r="B12" s="142" t="s">
        <v>94</v>
      </c>
      <c r="C12" s="313"/>
      <c r="D12" s="199"/>
      <c r="E12" s="199"/>
      <c r="F12" s="307"/>
      <c r="G12" s="316"/>
      <c r="H12" s="316"/>
    </row>
    <row r="13" spans="1:9" x14ac:dyDescent="0.3">
      <c r="A13" s="143"/>
      <c r="B13" s="144" t="s">
        <v>141</v>
      </c>
      <c r="C13" s="145" t="s">
        <v>142</v>
      </c>
      <c r="D13" s="135"/>
      <c r="E13" s="135"/>
      <c r="F13" s="128"/>
      <c r="G13" s="128"/>
      <c r="H13" s="128"/>
    </row>
    <row r="14" spans="1:9" x14ac:dyDescent="0.3">
      <c r="A14" s="143" t="s">
        <v>143</v>
      </c>
      <c r="B14" s="146" t="s">
        <v>144</v>
      </c>
      <c r="C14" s="147">
        <v>26320</v>
      </c>
      <c r="D14" s="135" t="s">
        <v>136</v>
      </c>
      <c r="E14" s="135" t="s">
        <v>136</v>
      </c>
      <c r="F14" s="128"/>
      <c r="G14" s="128"/>
      <c r="H14" s="128"/>
      <c r="I14" s="73"/>
    </row>
    <row r="15" spans="1:9" ht="39.6" x14ac:dyDescent="0.3">
      <c r="A15" s="132" t="s">
        <v>90</v>
      </c>
      <c r="B15" s="148" t="s">
        <v>145</v>
      </c>
      <c r="C15" s="149">
        <v>26400</v>
      </c>
      <c r="D15" s="132" t="s">
        <v>7</v>
      </c>
      <c r="E15" s="135" t="s">
        <v>136</v>
      </c>
      <c r="F15" s="136">
        <f>F16+F21+F26+F29+F34</f>
        <v>7268085.96</v>
      </c>
      <c r="G15" s="136">
        <f>G16+G21+G26+G29+G34</f>
        <v>4982600</v>
      </c>
      <c r="H15" s="136">
        <f>H16+H21+H26+H29+H34</f>
        <v>4776800</v>
      </c>
      <c r="I15" s="73"/>
    </row>
    <row r="16" spans="1:9" x14ac:dyDescent="0.3">
      <c r="A16" s="308" t="s">
        <v>91</v>
      </c>
      <c r="B16" s="150" t="s">
        <v>13</v>
      </c>
      <c r="C16" s="297">
        <v>26410</v>
      </c>
      <c r="D16" s="297" t="s">
        <v>7</v>
      </c>
      <c r="E16" s="198" t="s">
        <v>136</v>
      </c>
      <c r="F16" s="309">
        <f>SUM(F18:F20)</f>
        <v>4874000</v>
      </c>
      <c r="G16" s="309">
        <f t="shared" ref="G16:H16" si="1">SUM(G18:G20)</f>
        <v>3282900</v>
      </c>
      <c r="H16" s="309">
        <f t="shared" si="1"/>
        <v>3227000</v>
      </c>
      <c r="I16" s="73"/>
    </row>
    <row r="17" spans="1:9" ht="39.6" x14ac:dyDescent="0.3">
      <c r="A17" s="308"/>
      <c r="B17" s="151" t="s">
        <v>92</v>
      </c>
      <c r="C17" s="297"/>
      <c r="D17" s="297"/>
      <c r="E17" s="199"/>
      <c r="F17" s="309"/>
      <c r="G17" s="309"/>
      <c r="H17" s="309"/>
    </row>
    <row r="18" spans="1:9" x14ac:dyDescent="0.3">
      <c r="A18" s="303" t="s">
        <v>93</v>
      </c>
      <c r="B18" s="141" t="s">
        <v>13</v>
      </c>
      <c r="C18" s="304">
        <v>26411</v>
      </c>
      <c r="D18" s="297" t="s">
        <v>7</v>
      </c>
      <c r="E18" s="198" t="s">
        <v>136</v>
      </c>
      <c r="F18" s="306">
        <v>4874000</v>
      </c>
      <c r="G18" s="306">
        <v>3282900</v>
      </c>
      <c r="H18" s="306">
        <v>3227000</v>
      </c>
      <c r="I18" s="177"/>
    </row>
    <row r="19" spans="1:9" x14ac:dyDescent="0.3">
      <c r="A19" s="303"/>
      <c r="B19" s="142" t="s">
        <v>94</v>
      </c>
      <c r="C19" s="304"/>
      <c r="D19" s="297"/>
      <c r="E19" s="199"/>
      <c r="F19" s="307"/>
      <c r="G19" s="307"/>
      <c r="H19" s="307"/>
      <c r="I19" s="178"/>
    </row>
    <row r="20" spans="1:9" x14ac:dyDescent="0.3">
      <c r="A20" s="132" t="s">
        <v>95</v>
      </c>
      <c r="B20" s="152" t="s">
        <v>144</v>
      </c>
      <c r="C20" s="153">
        <v>26412</v>
      </c>
      <c r="D20" s="153" t="s">
        <v>7</v>
      </c>
      <c r="E20" s="153" t="s">
        <v>136</v>
      </c>
      <c r="F20" s="127"/>
      <c r="G20" s="127"/>
      <c r="H20" s="127"/>
      <c r="I20" s="73"/>
    </row>
    <row r="21" spans="1:9" ht="43.2" x14ac:dyDescent="0.3">
      <c r="A21" s="132" t="s">
        <v>96</v>
      </c>
      <c r="B21" s="154" t="s">
        <v>97</v>
      </c>
      <c r="C21" s="132">
        <v>26420</v>
      </c>
      <c r="D21" s="132" t="s">
        <v>7</v>
      </c>
      <c r="E21" s="132" t="s">
        <v>136</v>
      </c>
      <c r="F21" s="140">
        <f>F22+F25</f>
        <v>0</v>
      </c>
      <c r="G21" s="140">
        <f t="shared" ref="G21:H21" si="2">G22+G25</f>
        <v>0</v>
      </c>
      <c r="H21" s="140">
        <f t="shared" si="2"/>
        <v>0</v>
      </c>
    </row>
    <row r="22" spans="1:9" x14ac:dyDescent="0.3">
      <c r="A22" s="303" t="s">
        <v>98</v>
      </c>
      <c r="B22" s="141" t="s">
        <v>13</v>
      </c>
      <c r="C22" s="304">
        <v>26421</v>
      </c>
      <c r="D22" s="297" t="s">
        <v>7</v>
      </c>
      <c r="E22" s="198" t="s">
        <v>136</v>
      </c>
      <c r="F22" s="305">
        <v>0</v>
      </c>
      <c r="G22" s="305">
        <v>0</v>
      </c>
      <c r="H22" s="305">
        <v>0</v>
      </c>
    </row>
    <row r="23" spans="1:9" x14ac:dyDescent="0.3">
      <c r="A23" s="303"/>
      <c r="B23" s="142" t="s">
        <v>94</v>
      </c>
      <c r="C23" s="304"/>
      <c r="D23" s="297"/>
      <c r="E23" s="199"/>
      <c r="F23" s="305"/>
      <c r="G23" s="305"/>
      <c r="H23" s="305"/>
    </row>
    <row r="24" spans="1:9" x14ac:dyDescent="0.3">
      <c r="A24" s="143"/>
      <c r="B24" s="144" t="s">
        <v>141</v>
      </c>
      <c r="C24" s="145" t="s">
        <v>146</v>
      </c>
      <c r="D24" s="135"/>
      <c r="E24" s="135"/>
      <c r="F24" s="128"/>
      <c r="G24" s="128"/>
      <c r="H24" s="128"/>
    </row>
    <row r="25" spans="1:9" x14ac:dyDescent="0.3">
      <c r="A25" s="132" t="s">
        <v>99</v>
      </c>
      <c r="B25" s="146" t="s">
        <v>144</v>
      </c>
      <c r="C25" s="132">
        <v>26422</v>
      </c>
      <c r="D25" s="132" t="s">
        <v>7</v>
      </c>
      <c r="E25" s="132" t="s">
        <v>136</v>
      </c>
      <c r="F25" s="126"/>
      <c r="G25" s="126"/>
      <c r="H25" s="126"/>
    </row>
    <row r="26" spans="1:9" ht="28.8" x14ac:dyDescent="0.3">
      <c r="A26" s="132" t="s">
        <v>100</v>
      </c>
      <c r="B26" s="155" t="s">
        <v>101</v>
      </c>
      <c r="C26" s="132">
        <v>26430</v>
      </c>
      <c r="D26" s="132" t="s">
        <v>7</v>
      </c>
      <c r="E26" s="132" t="s">
        <v>136</v>
      </c>
      <c r="F26" s="140">
        <f>SUM(F27)</f>
        <v>0</v>
      </c>
      <c r="G26" s="140">
        <f t="shared" ref="G26:H26" si="3">SUM(G27)</f>
        <v>0</v>
      </c>
      <c r="H26" s="140">
        <f t="shared" si="3"/>
        <v>0</v>
      </c>
    </row>
    <row r="27" spans="1:9" x14ac:dyDescent="0.3">
      <c r="A27" s="132"/>
      <c r="B27" s="133" t="s">
        <v>94</v>
      </c>
      <c r="C27" s="132">
        <v>264631</v>
      </c>
      <c r="D27" s="132" t="s">
        <v>7</v>
      </c>
      <c r="E27" s="132" t="s">
        <v>136</v>
      </c>
      <c r="F27" s="156"/>
      <c r="G27" s="156"/>
      <c r="H27" s="156"/>
    </row>
    <row r="28" spans="1:9" x14ac:dyDescent="0.3">
      <c r="A28" s="143"/>
      <c r="B28" s="144" t="s">
        <v>141</v>
      </c>
      <c r="C28" s="145" t="s">
        <v>147</v>
      </c>
      <c r="D28" s="135"/>
      <c r="E28" s="135"/>
      <c r="F28" s="128"/>
      <c r="G28" s="128"/>
      <c r="H28" s="128"/>
    </row>
    <row r="29" spans="1:9" ht="40.200000000000003" x14ac:dyDescent="0.3">
      <c r="A29" s="132" t="s">
        <v>102</v>
      </c>
      <c r="B29" s="157" t="s">
        <v>123</v>
      </c>
      <c r="C29" s="132">
        <v>26440</v>
      </c>
      <c r="D29" s="132" t="s">
        <v>7</v>
      </c>
      <c r="E29" s="132" t="s">
        <v>136</v>
      </c>
      <c r="F29" s="140">
        <f>F30+F33</f>
        <v>2394085.96</v>
      </c>
      <c r="G29" s="140">
        <f t="shared" ref="G29:H29" si="4">G30+G33</f>
        <v>1699700</v>
      </c>
      <c r="H29" s="140">
        <f t="shared" si="4"/>
        <v>1549800</v>
      </c>
    </row>
    <row r="30" spans="1:9" x14ac:dyDescent="0.3">
      <c r="A30" s="303" t="s">
        <v>103</v>
      </c>
      <c r="B30" s="141" t="s">
        <v>13</v>
      </c>
      <c r="C30" s="304">
        <v>26441</v>
      </c>
      <c r="D30" s="297" t="s">
        <v>7</v>
      </c>
      <c r="E30" s="198" t="s">
        <v>136</v>
      </c>
      <c r="F30" s="305">
        <v>2394085.96</v>
      </c>
      <c r="G30" s="305">
        <v>1699700</v>
      </c>
      <c r="H30" s="306">
        <v>1549800</v>
      </c>
      <c r="I30" s="179"/>
    </row>
    <row r="31" spans="1:9" x14ac:dyDescent="0.3">
      <c r="A31" s="303"/>
      <c r="B31" s="142" t="s">
        <v>94</v>
      </c>
      <c r="C31" s="304"/>
      <c r="D31" s="297"/>
      <c r="E31" s="199"/>
      <c r="F31" s="305"/>
      <c r="G31" s="305"/>
      <c r="H31" s="307"/>
      <c r="I31" s="180"/>
    </row>
    <row r="32" spans="1:9" x14ac:dyDescent="0.3">
      <c r="A32" s="143"/>
      <c r="B32" s="144" t="s">
        <v>141</v>
      </c>
      <c r="C32" s="145" t="s">
        <v>148</v>
      </c>
      <c r="D32" s="135"/>
      <c r="E32" s="135"/>
      <c r="F32" s="128"/>
      <c r="G32" s="128"/>
      <c r="H32" s="128"/>
    </row>
    <row r="33" spans="1:8" x14ac:dyDescent="0.3">
      <c r="A33" s="132" t="s">
        <v>104</v>
      </c>
      <c r="B33" s="158" t="s">
        <v>144</v>
      </c>
      <c r="C33" s="132">
        <v>26442</v>
      </c>
      <c r="D33" s="132" t="s">
        <v>7</v>
      </c>
      <c r="E33" s="132" t="s">
        <v>136</v>
      </c>
      <c r="F33" s="126"/>
      <c r="G33" s="126"/>
      <c r="H33" s="126"/>
    </row>
    <row r="34" spans="1:8" x14ac:dyDescent="0.3">
      <c r="A34" s="132" t="s">
        <v>105</v>
      </c>
      <c r="B34" s="150" t="s">
        <v>106</v>
      </c>
      <c r="C34" s="132">
        <v>26450</v>
      </c>
      <c r="D34" s="132" t="s">
        <v>7</v>
      </c>
      <c r="E34" s="132" t="s">
        <v>136</v>
      </c>
      <c r="F34" s="140">
        <f>F35+F38</f>
        <v>0</v>
      </c>
      <c r="G34" s="140">
        <f t="shared" ref="G34:H34" si="5">G35+G38</f>
        <v>0</v>
      </c>
      <c r="H34" s="140">
        <f t="shared" si="5"/>
        <v>0</v>
      </c>
    </row>
    <row r="35" spans="1:8" x14ac:dyDescent="0.3">
      <c r="A35" s="303" t="s">
        <v>107</v>
      </c>
      <c r="B35" s="141" t="s">
        <v>13</v>
      </c>
      <c r="C35" s="304">
        <v>26451</v>
      </c>
      <c r="D35" s="297" t="s">
        <v>7</v>
      </c>
      <c r="E35" s="198" t="s">
        <v>136</v>
      </c>
      <c r="F35" s="302"/>
      <c r="G35" s="302"/>
      <c r="H35" s="302"/>
    </row>
    <row r="36" spans="1:8" x14ac:dyDescent="0.3">
      <c r="A36" s="303"/>
      <c r="B36" s="142" t="s">
        <v>94</v>
      </c>
      <c r="C36" s="304"/>
      <c r="D36" s="297"/>
      <c r="E36" s="199"/>
      <c r="F36" s="302"/>
      <c r="G36" s="302"/>
      <c r="H36" s="302"/>
    </row>
    <row r="37" spans="1:8" x14ac:dyDescent="0.3">
      <c r="A37" s="143"/>
      <c r="B37" s="144" t="s">
        <v>141</v>
      </c>
      <c r="C37" s="145" t="s">
        <v>149</v>
      </c>
      <c r="D37" s="135"/>
      <c r="E37" s="135"/>
      <c r="F37" s="128"/>
      <c r="G37" s="128"/>
      <c r="H37" s="128"/>
    </row>
    <row r="38" spans="1:8" x14ac:dyDescent="0.3">
      <c r="A38" s="132" t="s">
        <v>108</v>
      </c>
      <c r="B38" s="142" t="s">
        <v>109</v>
      </c>
      <c r="C38" s="153">
        <v>26452</v>
      </c>
      <c r="D38" s="132" t="s">
        <v>7</v>
      </c>
      <c r="E38" s="132" t="s">
        <v>136</v>
      </c>
      <c r="F38" s="126"/>
      <c r="G38" s="126"/>
      <c r="H38" s="126"/>
    </row>
    <row r="39" spans="1:8" ht="39.6" x14ac:dyDescent="0.3">
      <c r="A39" s="132" t="s">
        <v>110</v>
      </c>
      <c r="B39" s="159" t="s">
        <v>150</v>
      </c>
      <c r="C39" s="132">
        <v>26500</v>
      </c>
      <c r="D39" s="132" t="s">
        <v>7</v>
      </c>
      <c r="E39" s="160" t="s">
        <v>136</v>
      </c>
      <c r="F39" s="140">
        <f>F18+F22+F30+F35+F27+F11</f>
        <v>7268085.96</v>
      </c>
      <c r="G39" s="140">
        <f>G18+G22+G30+G35+G27+G11</f>
        <v>4982600</v>
      </c>
      <c r="H39" s="140">
        <f t="shared" ref="H39" si="6">H18+H22+H30+H35+H27+H11</f>
        <v>4776800</v>
      </c>
    </row>
    <row r="40" spans="1:8" x14ac:dyDescent="0.3">
      <c r="A40" s="295"/>
      <c r="B40" s="161" t="s">
        <v>111</v>
      </c>
      <c r="C40" s="199">
        <v>26510</v>
      </c>
      <c r="D40" s="295"/>
      <c r="E40" s="298" t="s">
        <v>136</v>
      </c>
      <c r="F40" s="300">
        <f>F39</f>
        <v>7268085.96</v>
      </c>
      <c r="G40" s="290">
        <f>G11</f>
        <v>0</v>
      </c>
      <c r="H40" s="290"/>
    </row>
    <row r="41" spans="1:8" ht="15" customHeight="1" x14ac:dyDescent="0.3">
      <c r="A41" s="295"/>
      <c r="B41" s="162">
        <v>2020</v>
      </c>
      <c r="C41" s="297"/>
      <c r="D41" s="295"/>
      <c r="E41" s="299"/>
      <c r="F41" s="300"/>
      <c r="G41" s="290"/>
      <c r="H41" s="290"/>
    </row>
    <row r="42" spans="1:8" x14ac:dyDescent="0.3">
      <c r="A42" s="295"/>
      <c r="B42" s="163">
        <v>2021</v>
      </c>
      <c r="C42" s="145">
        <v>26520</v>
      </c>
      <c r="D42" s="159"/>
      <c r="E42" s="160" t="s">
        <v>136</v>
      </c>
      <c r="F42" s="50"/>
      <c r="G42" s="164">
        <f>G39-G40</f>
        <v>4982600</v>
      </c>
      <c r="H42" s="192">
        <f>H11</f>
        <v>0</v>
      </c>
    </row>
    <row r="43" spans="1:8" x14ac:dyDescent="0.3">
      <c r="A43" s="296"/>
      <c r="B43" s="163">
        <v>2022</v>
      </c>
      <c r="C43" s="145">
        <v>26530</v>
      </c>
      <c r="D43" s="159"/>
      <c r="E43" s="132" t="s">
        <v>136</v>
      </c>
      <c r="F43" s="50"/>
      <c r="G43" s="165"/>
      <c r="H43" s="164">
        <f>H39-H42</f>
        <v>4776800</v>
      </c>
    </row>
    <row r="44" spans="1:8" ht="43.2" x14ac:dyDescent="0.3">
      <c r="A44" s="132" t="s">
        <v>112</v>
      </c>
      <c r="B44" s="166" t="s">
        <v>113</v>
      </c>
      <c r="C44" s="132">
        <v>26600</v>
      </c>
      <c r="D44" s="132" t="s">
        <v>7</v>
      </c>
      <c r="E44" s="132" t="s">
        <v>136</v>
      </c>
      <c r="F44" s="167">
        <f>F38+F33+F25+F20+F14</f>
        <v>0</v>
      </c>
      <c r="G44" s="167">
        <f t="shared" ref="G44:H44" si="7">G38+G33+G25+G20+G14</f>
        <v>0</v>
      </c>
      <c r="H44" s="167">
        <f t="shared" si="7"/>
        <v>0</v>
      </c>
    </row>
    <row r="45" spans="1:8" hidden="1" outlineLevel="1" x14ac:dyDescent="0.3">
      <c r="A45" s="291"/>
      <c r="B45" s="51" t="s">
        <v>111</v>
      </c>
      <c r="C45" s="204">
        <v>26610</v>
      </c>
      <c r="D45" s="293"/>
      <c r="E45" s="210" t="s">
        <v>136</v>
      </c>
      <c r="F45" s="294"/>
      <c r="G45" s="294"/>
      <c r="H45" s="294"/>
    </row>
    <row r="46" spans="1:8" hidden="1" outlineLevel="1" x14ac:dyDescent="0.3">
      <c r="A46" s="291"/>
      <c r="B46" s="51">
        <v>2020</v>
      </c>
      <c r="C46" s="210"/>
      <c r="D46" s="293"/>
      <c r="E46" s="211"/>
      <c r="F46" s="294"/>
      <c r="G46" s="294"/>
      <c r="H46" s="294"/>
    </row>
    <row r="47" spans="1:8" hidden="1" outlineLevel="1" x14ac:dyDescent="0.3">
      <c r="A47" s="291"/>
      <c r="B47" s="52">
        <v>2021</v>
      </c>
      <c r="C47" s="123">
        <v>26620</v>
      </c>
      <c r="D47" s="125"/>
      <c r="E47" s="124" t="s">
        <v>136</v>
      </c>
      <c r="F47" s="50"/>
      <c r="G47" s="50"/>
      <c r="H47" s="50"/>
    </row>
    <row r="48" spans="1:8" hidden="1" outlineLevel="1" x14ac:dyDescent="0.3">
      <c r="A48" s="292"/>
      <c r="B48" s="52">
        <v>2022</v>
      </c>
      <c r="C48" s="123">
        <v>26630</v>
      </c>
      <c r="D48" s="125"/>
      <c r="E48" s="124" t="s">
        <v>136</v>
      </c>
      <c r="F48" s="126"/>
      <c r="G48" s="126"/>
      <c r="H48" s="126"/>
    </row>
    <row r="49" spans="1:8" collapsed="1" x14ac:dyDescent="0.3">
      <c r="A49" s="168"/>
      <c r="C49" s="169"/>
    </row>
    <row r="50" spans="1:8" ht="15" customHeight="1" x14ac:dyDescent="0.3">
      <c r="A50" s="301" t="s">
        <v>151</v>
      </c>
      <c r="B50" s="301"/>
      <c r="C50" s="301"/>
      <c r="D50" s="301"/>
      <c r="E50" s="301"/>
      <c r="F50" s="301"/>
      <c r="G50" s="301"/>
    </row>
    <row r="51" spans="1:8" x14ac:dyDescent="0.3">
      <c r="A51" s="301"/>
      <c r="B51" s="301"/>
      <c r="C51" s="301"/>
      <c r="D51" s="301"/>
      <c r="E51" s="301"/>
      <c r="F51" s="301"/>
      <c r="G51" s="301"/>
    </row>
    <row r="52" spans="1:8" x14ac:dyDescent="0.3">
      <c r="A52" s="301"/>
      <c r="B52" s="301"/>
      <c r="C52" s="301"/>
      <c r="D52" s="301"/>
      <c r="E52" s="301"/>
      <c r="F52" s="301"/>
      <c r="G52" s="301"/>
    </row>
    <row r="53" spans="1:8" x14ac:dyDescent="0.3">
      <c r="A53" s="301"/>
      <c r="B53" s="301"/>
      <c r="C53" s="301"/>
      <c r="D53" s="301"/>
      <c r="E53" s="301"/>
      <c r="F53" s="301"/>
      <c r="G53" s="301"/>
    </row>
    <row r="54" spans="1:8" x14ac:dyDescent="0.3">
      <c r="A54" s="301"/>
      <c r="B54" s="301"/>
      <c r="C54" s="301"/>
      <c r="D54" s="301"/>
      <c r="E54" s="301"/>
      <c r="F54" s="301"/>
      <c r="G54" s="301"/>
    </row>
    <row r="55" spans="1:8" x14ac:dyDescent="0.3">
      <c r="A55" s="301"/>
      <c r="B55" s="301"/>
      <c r="C55" s="301"/>
      <c r="D55" s="301"/>
      <c r="E55" s="301"/>
      <c r="F55" s="301"/>
      <c r="G55" s="301"/>
    </row>
    <row r="56" spans="1:8" x14ac:dyDescent="0.3">
      <c r="A56" s="301"/>
      <c r="B56" s="301"/>
      <c r="C56" s="301"/>
      <c r="D56" s="301"/>
      <c r="E56" s="301"/>
      <c r="F56" s="301"/>
      <c r="G56" s="301"/>
    </row>
    <row r="57" spans="1:8" x14ac:dyDescent="0.3">
      <c r="A57" s="168"/>
      <c r="C57" s="169"/>
    </row>
    <row r="58" spans="1:8" x14ac:dyDescent="0.3">
      <c r="A58" s="287" t="s">
        <v>152</v>
      </c>
      <c r="B58" s="288"/>
      <c r="C58" s="288"/>
      <c r="D58" s="288"/>
      <c r="E58" s="288"/>
      <c r="F58" s="288"/>
      <c r="G58" s="288"/>
      <c r="H58" s="288"/>
    </row>
    <row r="59" spans="1:8" x14ac:dyDescent="0.3">
      <c r="A59" s="289"/>
      <c r="B59" s="289"/>
      <c r="C59" s="289"/>
      <c r="D59" s="289"/>
      <c r="E59" s="289"/>
      <c r="F59" s="289"/>
      <c r="G59" s="289"/>
      <c r="H59" s="289"/>
    </row>
    <row r="60" spans="1:8" x14ac:dyDescent="0.3">
      <c r="A60" s="289"/>
      <c r="B60" s="289"/>
      <c r="C60" s="289"/>
      <c r="D60" s="289"/>
      <c r="E60" s="289"/>
      <c r="F60" s="289"/>
      <c r="G60" s="289"/>
      <c r="H60" s="289"/>
    </row>
    <row r="61" spans="1:8" x14ac:dyDescent="0.3">
      <c r="A61" s="289"/>
      <c r="B61" s="289"/>
      <c r="C61" s="289"/>
      <c r="D61" s="289"/>
      <c r="E61" s="289"/>
      <c r="F61" s="289"/>
      <c r="G61" s="289"/>
      <c r="H61" s="289"/>
    </row>
    <row r="62" spans="1:8" x14ac:dyDescent="0.3">
      <c r="A62" s="289"/>
      <c r="B62" s="289"/>
      <c r="C62" s="289"/>
      <c r="D62" s="289"/>
      <c r="E62" s="289"/>
      <c r="F62" s="289"/>
      <c r="G62" s="289"/>
      <c r="H62" s="289"/>
    </row>
    <row r="63" spans="1:8" x14ac:dyDescent="0.3">
      <c r="A63" s="289"/>
      <c r="B63" s="289"/>
      <c r="C63" s="289"/>
      <c r="D63" s="289"/>
      <c r="E63" s="289"/>
      <c r="F63" s="289"/>
      <c r="G63" s="289"/>
      <c r="H63" s="289"/>
    </row>
    <row r="64" spans="1:8" x14ac:dyDescent="0.3">
      <c r="A64" s="289"/>
      <c r="B64" s="289"/>
      <c r="C64" s="289"/>
      <c r="D64" s="289"/>
      <c r="E64" s="289"/>
      <c r="F64" s="289"/>
      <c r="G64" s="289"/>
      <c r="H64" s="289"/>
    </row>
    <row r="65" spans="1:8" x14ac:dyDescent="0.3">
      <c r="A65" s="289"/>
      <c r="B65" s="289"/>
      <c r="C65" s="289"/>
      <c r="D65" s="289"/>
      <c r="E65" s="289"/>
      <c r="F65" s="289"/>
      <c r="G65" s="289"/>
      <c r="H65" s="289"/>
    </row>
    <row r="66" spans="1:8" x14ac:dyDescent="0.3">
      <c r="A66" s="289"/>
      <c r="B66" s="289"/>
      <c r="C66" s="289"/>
      <c r="D66" s="289"/>
      <c r="E66" s="289"/>
      <c r="F66" s="289"/>
      <c r="G66" s="289"/>
      <c r="H66" s="289"/>
    </row>
    <row r="67" spans="1:8" x14ac:dyDescent="0.3">
      <c r="A67" s="289"/>
      <c r="B67" s="289"/>
      <c r="C67" s="289"/>
      <c r="D67" s="289"/>
      <c r="E67" s="289"/>
      <c r="F67" s="289"/>
      <c r="G67" s="289"/>
      <c r="H67" s="289"/>
    </row>
    <row r="68" spans="1:8" x14ac:dyDescent="0.3">
      <c r="A68" s="289"/>
      <c r="B68" s="289"/>
      <c r="C68" s="289"/>
      <c r="D68" s="289"/>
      <c r="E68" s="289"/>
      <c r="F68" s="289"/>
      <c r="G68" s="289"/>
      <c r="H68" s="289"/>
    </row>
    <row r="69" spans="1:8" x14ac:dyDescent="0.3">
      <c r="A69" s="289"/>
      <c r="B69" s="289"/>
      <c r="C69" s="289"/>
      <c r="D69" s="289"/>
      <c r="E69" s="289"/>
      <c r="F69" s="289"/>
      <c r="G69" s="289"/>
      <c r="H69" s="289"/>
    </row>
    <row r="70" spans="1:8" x14ac:dyDescent="0.3">
      <c r="A70" s="289"/>
      <c r="B70" s="289"/>
      <c r="C70" s="289"/>
      <c r="D70" s="289"/>
      <c r="E70" s="289"/>
      <c r="F70" s="289"/>
      <c r="G70" s="289"/>
      <c r="H70" s="289"/>
    </row>
    <row r="71" spans="1:8" x14ac:dyDescent="0.3">
      <c r="A71" s="289"/>
      <c r="B71" s="289"/>
      <c r="C71" s="289"/>
      <c r="D71" s="289"/>
      <c r="E71" s="289"/>
      <c r="F71" s="289"/>
      <c r="G71" s="289"/>
      <c r="H71" s="289"/>
    </row>
    <row r="72" spans="1:8" x14ac:dyDescent="0.3">
      <c r="A72" s="289"/>
      <c r="B72" s="289"/>
      <c r="C72" s="289"/>
      <c r="D72" s="289"/>
      <c r="E72" s="289"/>
      <c r="F72" s="289"/>
      <c r="G72" s="289"/>
      <c r="H72" s="289"/>
    </row>
    <row r="73" spans="1:8" x14ac:dyDescent="0.3">
      <c r="A73" s="289"/>
      <c r="B73" s="289"/>
      <c r="C73" s="289"/>
      <c r="D73" s="289"/>
      <c r="E73" s="289"/>
      <c r="F73" s="289"/>
      <c r="G73" s="289"/>
      <c r="H73" s="289"/>
    </row>
    <row r="74" spans="1:8" x14ac:dyDescent="0.3">
      <c r="A74" s="289"/>
      <c r="B74" s="289"/>
      <c r="C74" s="289"/>
      <c r="D74" s="289"/>
      <c r="E74" s="289"/>
      <c r="F74" s="289"/>
      <c r="G74" s="289"/>
      <c r="H74" s="289"/>
    </row>
    <row r="75" spans="1:8" x14ac:dyDescent="0.3">
      <c r="A75" s="289"/>
      <c r="B75" s="289"/>
      <c r="C75" s="289"/>
      <c r="D75" s="289"/>
      <c r="E75" s="289"/>
      <c r="F75" s="289"/>
      <c r="G75" s="289"/>
      <c r="H75" s="289"/>
    </row>
    <row r="76" spans="1:8" x14ac:dyDescent="0.3">
      <c r="A76" s="289"/>
      <c r="B76" s="289"/>
      <c r="C76" s="289"/>
      <c r="D76" s="289"/>
      <c r="E76" s="289"/>
      <c r="F76" s="289"/>
      <c r="G76" s="289"/>
      <c r="H76" s="289"/>
    </row>
    <row r="77" spans="1:8" x14ac:dyDescent="0.3">
      <c r="A77" s="289"/>
      <c r="B77" s="289"/>
      <c r="C77" s="289"/>
      <c r="D77" s="289"/>
      <c r="E77" s="289"/>
      <c r="F77" s="289"/>
      <c r="G77" s="289"/>
      <c r="H77" s="289"/>
    </row>
    <row r="78" spans="1:8" x14ac:dyDescent="0.3">
      <c r="A78" s="289"/>
      <c r="B78" s="289"/>
      <c r="C78" s="289"/>
      <c r="D78" s="289"/>
      <c r="E78" s="289"/>
      <c r="F78" s="289"/>
      <c r="G78" s="289"/>
      <c r="H78" s="289"/>
    </row>
    <row r="79" spans="1:8" x14ac:dyDescent="0.3">
      <c r="A79" s="289"/>
      <c r="B79" s="289"/>
      <c r="C79" s="289"/>
      <c r="D79" s="289"/>
      <c r="E79" s="289"/>
      <c r="F79" s="289"/>
      <c r="G79" s="289"/>
      <c r="H79" s="289"/>
    </row>
    <row r="80" spans="1:8" x14ac:dyDescent="0.3">
      <c r="A80" s="289"/>
      <c r="B80" s="289"/>
      <c r="C80" s="289"/>
      <c r="D80" s="289"/>
      <c r="E80" s="289"/>
      <c r="F80" s="289"/>
      <c r="G80" s="289"/>
      <c r="H80" s="289"/>
    </row>
    <row r="81" spans="1:3" x14ac:dyDescent="0.3">
      <c r="A81" s="168"/>
      <c r="C81" s="169"/>
    </row>
  </sheetData>
  <mergeCells count="73">
    <mergeCell ref="A1:F1"/>
    <mergeCell ref="E2:E4"/>
    <mergeCell ref="F2:H2"/>
    <mergeCell ref="F3:H3"/>
    <mergeCell ref="H7:H8"/>
    <mergeCell ref="G7:G8"/>
    <mergeCell ref="A2:A4"/>
    <mergeCell ref="B2:B4"/>
    <mergeCell ref="C2:C4"/>
    <mergeCell ref="D2:D4"/>
    <mergeCell ref="A7:A8"/>
    <mergeCell ref="G22:G23"/>
    <mergeCell ref="H16:H17"/>
    <mergeCell ref="C7:C8"/>
    <mergeCell ref="A11:A12"/>
    <mergeCell ref="C11:C12"/>
    <mergeCell ref="D11:D12"/>
    <mergeCell ref="E11:E12"/>
    <mergeCell ref="F7:F8"/>
    <mergeCell ref="G11:G12"/>
    <mergeCell ref="H11:H12"/>
    <mergeCell ref="F11:F12"/>
    <mergeCell ref="D7:D8"/>
    <mergeCell ref="E7:E8"/>
    <mergeCell ref="G16:G17"/>
    <mergeCell ref="D18:D19"/>
    <mergeCell ref="E18:E19"/>
    <mergeCell ref="H22:H23"/>
    <mergeCell ref="A16:A17"/>
    <mergeCell ref="C16:C17"/>
    <mergeCell ref="D16:D17"/>
    <mergeCell ref="E16:E17"/>
    <mergeCell ref="F16:F17"/>
    <mergeCell ref="A18:A19"/>
    <mergeCell ref="C18:C19"/>
    <mergeCell ref="H18:H19"/>
    <mergeCell ref="F18:F19"/>
    <mergeCell ref="G18:G19"/>
    <mergeCell ref="A22:A23"/>
    <mergeCell ref="C22:C23"/>
    <mergeCell ref="D22:D23"/>
    <mergeCell ref="E22:E23"/>
    <mergeCell ref="F22:F23"/>
    <mergeCell ref="G35:G36"/>
    <mergeCell ref="H35:H36"/>
    <mergeCell ref="A30:A31"/>
    <mergeCell ref="C30:C31"/>
    <mergeCell ref="D30:D31"/>
    <mergeCell ref="E30:E31"/>
    <mergeCell ref="A35:A36"/>
    <mergeCell ref="C35:C36"/>
    <mergeCell ref="D35:D36"/>
    <mergeCell ref="E35:E36"/>
    <mergeCell ref="F35:F36"/>
    <mergeCell ref="F30:F31"/>
    <mergeCell ref="G30:G31"/>
    <mergeCell ref="H30:H31"/>
    <mergeCell ref="A58:H80"/>
    <mergeCell ref="H40:H41"/>
    <mergeCell ref="A45:A48"/>
    <mergeCell ref="C45:C46"/>
    <mergeCell ref="D45:D46"/>
    <mergeCell ref="E45:E46"/>
    <mergeCell ref="F45:F46"/>
    <mergeCell ref="G45:G46"/>
    <mergeCell ref="H45:H46"/>
    <mergeCell ref="A40:A43"/>
    <mergeCell ref="C40:C41"/>
    <mergeCell ref="D40:D41"/>
    <mergeCell ref="E40:E41"/>
    <mergeCell ref="F40:F41"/>
    <mergeCell ref="G40:G41"/>
    <mergeCell ref="A50:G56"/>
  </mergeCells>
  <pageMargins left="0.70866141732283472" right="0.19685039370078741" top="0.56000000000000005" bottom="0.19" header="0.31496062992125984" footer="0.16"/>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1</vt:lpstr>
      <vt:lpstr>Раздел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бухг_01</cp:lastModifiedBy>
  <cp:lastPrinted>2022-01-26T11:12:42Z</cp:lastPrinted>
  <dcterms:created xsi:type="dcterms:W3CDTF">2020-01-14T09:56:01Z</dcterms:created>
  <dcterms:modified xsi:type="dcterms:W3CDTF">2022-01-26T11:12:50Z</dcterms:modified>
</cp:coreProperties>
</file>